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85" windowWidth="15135" windowHeight="7890" tabRatio="865" activeTab="3"/>
  </bookViews>
  <sheets>
    <sheet name="جدول 1" sheetId="1" r:id="rId1"/>
    <sheet name="جدول2و3" sheetId="21" r:id="rId2"/>
    <sheet name="جدول4" sheetId="3" r:id="rId3"/>
    <sheet name="جدول5و6" sheetId="4" r:id="rId4"/>
    <sheet name="جدول7" sheetId="8" r:id="rId5"/>
    <sheet name="جدول8و9" sheetId="22" r:id="rId6"/>
    <sheet name="جدول10" sheetId="11" r:id="rId7"/>
    <sheet name="جدول11و12" sheetId="12" r:id="rId8"/>
    <sheet name="جدول13" sheetId="14" r:id="rId9"/>
  </sheets>
  <calcPr calcId="144525"/>
  <fileRecoveryPr autoRecover="0"/>
</workbook>
</file>

<file path=xl/calcChain.xml><?xml version="1.0" encoding="utf-8"?>
<calcChain xmlns="http://schemas.openxmlformats.org/spreadsheetml/2006/main">
  <c r="F16" i="1" l="1"/>
  <c r="C21" i="22" l="1"/>
  <c r="D21" i="22"/>
  <c r="E21" i="22"/>
  <c r="F21" i="22"/>
  <c r="B19" i="22"/>
  <c r="B20" i="22"/>
  <c r="B18" i="22"/>
  <c r="B7" i="22"/>
  <c r="B6" i="22"/>
  <c r="G18" i="21"/>
  <c r="C8" i="21"/>
  <c r="D8" i="21"/>
  <c r="E8" i="21"/>
  <c r="B18" i="21"/>
  <c r="O25" i="21"/>
  <c r="B19" i="21"/>
  <c r="B21" i="22" l="1"/>
  <c r="F18" i="21"/>
  <c r="F19" i="21"/>
  <c r="G17" i="21"/>
  <c r="D20" i="21"/>
  <c r="E20" i="21"/>
  <c r="C20" i="21"/>
  <c r="B17" i="21"/>
  <c r="F17" i="21" s="1"/>
  <c r="B20" i="21" l="1"/>
  <c r="F20" i="21" s="1"/>
  <c r="G20" i="22"/>
  <c r="H19" i="22"/>
  <c r="G19" i="22"/>
  <c r="F8" i="22"/>
  <c r="E8" i="22"/>
  <c r="D8" i="22"/>
  <c r="C8" i="22"/>
  <c r="B8" i="22"/>
  <c r="H7" i="22"/>
  <c r="G7" i="22"/>
  <c r="H6" i="22"/>
  <c r="G6" i="22"/>
  <c r="G8" i="21"/>
  <c r="G7" i="21"/>
  <c r="F7" i="21"/>
  <c r="G6" i="21"/>
  <c r="B6" i="21"/>
  <c r="B8" i="21" l="1"/>
  <c r="F8" i="21" s="1"/>
  <c r="H8" i="22"/>
  <c r="G8" i="22"/>
  <c r="F6" i="21"/>
  <c r="H21" i="22" l="1"/>
  <c r="G21" i="22"/>
  <c r="G20" i="21"/>
  <c r="C7" i="14" l="1"/>
  <c r="C6" i="8" l="1"/>
  <c r="D21" i="3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19" i="4"/>
  <c r="B34" i="4" s="1"/>
  <c r="F22" i="1" l="1"/>
  <c r="D22" i="1"/>
  <c r="F10" i="1"/>
  <c r="D16" i="1"/>
  <c r="D10" i="1"/>
  <c r="B21" i="3" l="1"/>
  <c r="C21" i="3"/>
  <c r="E21" i="3"/>
  <c r="C31" i="12"/>
  <c r="C21" i="11"/>
  <c r="H21" i="3" l="1"/>
  <c r="F7" i="3"/>
  <c r="F15" i="3"/>
  <c r="F8" i="3"/>
  <c r="F16" i="3"/>
  <c r="F9" i="3"/>
  <c r="F17" i="3"/>
  <c r="F20" i="3"/>
  <c r="F6" i="3"/>
  <c r="F14" i="3"/>
  <c r="F18" i="3"/>
  <c r="F19" i="3"/>
  <c r="F12" i="3"/>
  <c r="F10" i="3"/>
  <c r="F11" i="3"/>
  <c r="F13" i="3"/>
  <c r="F21" i="3" l="1"/>
  <c r="D21" i="11"/>
  <c r="E21" i="11"/>
  <c r="F21" i="11"/>
  <c r="G7" i="11" s="1"/>
  <c r="G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6" i="11"/>
  <c r="B7" i="11"/>
  <c r="B8" i="11"/>
  <c r="H8" i="11" s="1"/>
  <c r="B9" i="11"/>
  <c r="H9" i="11" s="1"/>
  <c r="B10" i="11"/>
  <c r="H10" i="11" s="1"/>
  <c r="B11" i="11"/>
  <c r="H11" i="11" s="1"/>
  <c r="B12" i="11"/>
  <c r="B13" i="11"/>
  <c r="H13" i="11" s="1"/>
  <c r="B14" i="11"/>
  <c r="H14" i="11" s="1"/>
  <c r="B15" i="11"/>
  <c r="H15" i="11" s="1"/>
  <c r="B16" i="11"/>
  <c r="H16" i="11" s="1"/>
  <c r="B17" i="11"/>
  <c r="H17" i="11" s="1"/>
  <c r="B18" i="11"/>
  <c r="H18" i="11" s="1"/>
  <c r="B19" i="11"/>
  <c r="H19" i="11" s="1"/>
  <c r="B20" i="11"/>
  <c r="B6" i="11"/>
  <c r="H6" i="11" s="1"/>
  <c r="E31" i="12"/>
  <c r="D31" i="12"/>
  <c r="F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7" i="12"/>
  <c r="B18" i="12"/>
  <c r="G15" i="11" l="1"/>
  <c r="G18" i="11"/>
  <c r="B31" i="12"/>
  <c r="H12" i="11"/>
  <c r="B21" i="11"/>
  <c r="H21" i="11" s="1"/>
  <c r="G21" i="11"/>
  <c r="G19" i="11"/>
  <c r="G17" i="11"/>
  <c r="G11" i="11"/>
  <c r="G16" i="11"/>
  <c r="G13" i="11"/>
  <c r="G9" i="11"/>
  <c r="G14" i="11"/>
  <c r="G12" i="11"/>
  <c r="G10" i="11"/>
  <c r="G8" i="11"/>
  <c r="I21" i="11"/>
  <c r="H7" i="11"/>
  <c r="H17" i="12"/>
  <c r="G17" i="12"/>
  <c r="H6" i="12"/>
  <c r="G6" i="12"/>
  <c r="F9" i="12"/>
  <c r="C9" i="12"/>
  <c r="D9" i="12"/>
  <c r="E9" i="12"/>
  <c r="B9" i="12"/>
  <c r="H9" i="12" l="1"/>
  <c r="G9" i="12"/>
  <c r="E34" i="4"/>
  <c r="D34" i="4"/>
  <c r="C34" i="4"/>
  <c r="E11" i="4"/>
  <c r="D11" i="4"/>
  <c r="C11" i="4"/>
  <c r="B11" i="4"/>
  <c r="F7" i="4"/>
  <c r="F8" i="4"/>
  <c r="F9" i="4"/>
  <c r="F10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G19" i="4"/>
  <c r="F19" i="4"/>
  <c r="G6" i="4"/>
  <c r="F6" i="4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H6" i="3"/>
  <c r="G6" i="3"/>
  <c r="F34" i="4" l="1"/>
  <c r="G34" i="4"/>
  <c r="G11" i="4"/>
  <c r="F11" i="4"/>
  <c r="H19" i="12" l="1"/>
  <c r="H20" i="12"/>
  <c r="H21" i="12"/>
  <c r="H22" i="12"/>
  <c r="H23" i="12"/>
  <c r="H24" i="12"/>
  <c r="H25" i="12"/>
  <c r="H26" i="12"/>
  <c r="H27" i="12"/>
  <c r="H28" i="12"/>
  <c r="H29" i="12"/>
  <c r="H31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H18" i="12"/>
  <c r="G18" i="12"/>
  <c r="D9" i="1" l="1"/>
  <c r="D8" i="1"/>
</calcChain>
</file>

<file path=xl/sharedStrings.xml><?xml version="1.0" encoding="utf-8"?>
<sst xmlns="http://schemas.openxmlformats.org/spreadsheetml/2006/main" count="273" uniqueCount="86">
  <si>
    <t>جدول رقم (1)</t>
  </si>
  <si>
    <t>التفاصيل</t>
  </si>
  <si>
    <t xml:space="preserve">    متوسط الغلة    (كغم/ دونم)</t>
  </si>
  <si>
    <t>الحنطة</t>
  </si>
  <si>
    <t>الشعير</t>
  </si>
  <si>
    <t xml:space="preserve">المساحة المزروعة </t>
  </si>
  <si>
    <t xml:space="preserve">   الانتاج    (طن)</t>
  </si>
  <si>
    <t>(دونم)</t>
  </si>
  <si>
    <t xml:space="preserve"> اجمالي المساحة</t>
  </si>
  <si>
    <t>المساحة المحصودة</t>
  </si>
  <si>
    <t>المساحة المتضررة</t>
  </si>
  <si>
    <t>مساحة العلف الاخضر</t>
  </si>
  <si>
    <t>المجموع</t>
  </si>
  <si>
    <t xml:space="preserve"> متوسط الغلة </t>
  </si>
  <si>
    <t xml:space="preserve"> (كغم / دونم) </t>
  </si>
  <si>
    <t xml:space="preserve">  جدول رقم (2)</t>
  </si>
  <si>
    <t xml:space="preserve">  جدول رقم (3)</t>
  </si>
  <si>
    <t>كركوك</t>
  </si>
  <si>
    <t>المحافظات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</si>
  <si>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</si>
  <si>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</si>
  <si>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</si>
  <si>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</si>
  <si>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</si>
  <si>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</si>
  <si>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</si>
  <si>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</si>
  <si>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 xml:space="preserve">ذي قار </t>
  </si>
  <si>
    <t>ميسان</t>
  </si>
  <si>
    <t>البصرة</t>
  </si>
  <si>
    <t xml:space="preserve">  جدول رقم (4)</t>
  </si>
  <si>
    <t xml:space="preserve">  جدول رقم (5)</t>
  </si>
  <si>
    <t>ذي قار</t>
  </si>
  <si>
    <t xml:space="preserve">  جدول رقم (6)</t>
  </si>
  <si>
    <t>متوسط غلة التبن (كغم)</t>
  </si>
  <si>
    <t>انتاج التبن (طن)</t>
  </si>
  <si>
    <t xml:space="preserve">  جدول رقم (7)</t>
  </si>
  <si>
    <t>النسبة المئوية %</t>
  </si>
  <si>
    <t>المساحة المحصودة (دونم)</t>
  </si>
  <si>
    <t>كمية الانتاج المتحقق (1000) طن</t>
  </si>
  <si>
    <t>متوسط غلة التبن (كغم/دونم)</t>
  </si>
  <si>
    <t>المحصول</t>
  </si>
  <si>
    <t xml:space="preserve">المساحة المحصودة </t>
  </si>
  <si>
    <t>نسبة التغير السنوية %</t>
  </si>
  <si>
    <t>نسبة التغير السنوية%</t>
  </si>
  <si>
    <t>الانبار</t>
  </si>
  <si>
    <t>صلاح الدين</t>
  </si>
  <si>
    <t>نينوى</t>
  </si>
  <si>
    <t xml:space="preserve">  جدول رقم (8)</t>
  </si>
  <si>
    <t xml:space="preserve">  جدول رقم (9)</t>
  </si>
  <si>
    <t>**2016</t>
  </si>
  <si>
    <t>**2017</t>
  </si>
  <si>
    <t>**2018</t>
  </si>
  <si>
    <t>***2019</t>
  </si>
  <si>
    <t>***2020</t>
  </si>
  <si>
    <t>*عدا اقليم كردستان والمحافظات نينوى،صلاح الدين، الانبار.</t>
  </si>
  <si>
    <t>**عدا اقليم كردستان والمحافظات نينوى،صلاح الدين، الانبار،قضاء الحويجة من محافظة كركوك وبعض القرى  في محافظة ديالى.</t>
  </si>
  <si>
    <t>***عدا اقليم كردستان وبعض القرى في المحافظات نينوى ،كركوك ،ديالى،الانبار وصلاح الدين .</t>
  </si>
  <si>
    <t xml:space="preserve">اجمالي المساحة المزروعة (1000) دونم </t>
  </si>
  <si>
    <t xml:space="preserve">المساحة المزروعة ومتوسط غلة الدونم الواحد وكمية الإنتاج في المناطق الديمية لمحصول الحنطة حسب المحافظات لسنة 2021 </t>
  </si>
  <si>
    <t xml:space="preserve">المساحة المزروعة ومتوسط غلة الدونم الواحد وكمية الإنتاج في المناطق المروية لمحصول الحنطة حسب المحافظات للقطاع الخاص لسنة 2021  </t>
  </si>
  <si>
    <t>المساحة المزروعة ومتوسط غلة الدونم الواحد وكمية الإنتاج لمحصول الشعير حسب المحافظات لسنة 2021</t>
  </si>
  <si>
    <t>المساحة المحصودة ومتوسط غلة الدونم الواحد والإنتاج  لتبن الحنطة للقطاع الخاص لسنة 2021</t>
  </si>
  <si>
    <t xml:space="preserve">المساحة المزروعة ومتوسط غلة الدونم الواحد وكمية الإنتاج في المناطق الديمية لمحصول الشعير حسب المحافظات للقطاع الخاص لسنة  2021  </t>
  </si>
  <si>
    <t xml:space="preserve">المساحة المزروعة ومتوسط غلة الدونم الواحد وكمية الإنتاج في المناطق المروية لمحصول الشعير حسب المحافظات للقطاع الخاص لسنة 2021 </t>
  </si>
  <si>
    <t>المساحة المحصودة ومتوسط غلة الدونم الواحد والإنتاج  لتبن الشعير للقطاع الخاص لسنة 2021</t>
  </si>
  <si>
    <t>المساحة المزروعة ومتوسط غلة الدونم الواحد وكمية الإنتاج لمحصول الحنطة حسب المحافظات لسنة 2021</t>
  </si>
  <si>
    <t>***2021</t>
  </si>
  <si>
    <t>الارواء</t>
  </si>
  <si>
    <t>المروية</t>
  </si>
  <si>
    <t>الديمية</t>
  </si>
  <si>
    <t xml:space="preserve">الرمز (- ) يعني الكمية صفر أو مقاربة إلى الصفر . </t>
  </si>
  <si>
    <t>مضمونة الامطار</t>
  </si>
  <si>
    <t>شبه مضمونة الامطار</t>
  </si>
  <si>
    <t>غير مضمونة الامطار</t>
  </si>
  <si>
    <t xml:space="preserve">  جدول رقم (11)</t>
  </si>
  <si>
    <t xml:space="preserve">  جدول رقم (12)</t>
  </si>
  <si>
    <t xml:space="preserve">  جدول رقم (13)</t>
  </si>
  <si>
    <t xml:space="preserve">المساحة المزروعة ومتوسط غلة الدونم الواحد وكمية الإنتاج لمحصول الشعير حسب المناطق المطرية للقطاع الخاص لسنة 2021  </t>
  </si>
  <si>
    <t>المساحة المزروعة ومتوسط غلة الدونم الواحد وكمية الإنتاج لمحصول الشعير حسب طريقة الإرواء للقطاع الخاص لسنة 2021</t>
  </si>
  <si>
    <t xml:space="preserve">المساحة المزروعة ومتوسط غلة الدونم الواحد وكمية الإنتاج لمحصول الحنطة حسب طريقة الإرواء للقطاع الخاص لسنة 2021  </t>
  </si>
  <si>
    <t xml:space="preserve">المساحة المزروعة ومتوسط غلة الدونم الواحد وكمية الإنتاج لمحصول الحنطة حسب المناطق المطرية للقطاع الخاص لسنة 2021 </t>
  </si>
  <si>
    <t xml:space="preserve">  جدول رقم (10)</t>
  </si>
  <si>
    <t xml:space="preserve">     مقارنة المساحة المزروعة وكمية الانتاج ومتوسط الغلة لمحصولي الحنطة والشعير للسنوات   (2021-2016)</t>
  </si>
  <si>
    <t xml:space="preserve">المحصول </t>
  </si>
  <si>
    <r>
      <t xml:space="preserve">  السنوات     </t>
    </r>
    <r>
      <rPr>
        <b/>
        <sz val="11"/>
        <color theme="1"/>
        <rFont val="Arial"/>
        <family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</si>
</sst>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9.4"/>
      <color theme="1"/>
      <name val="Arial"/>
      <family val="2"/>
    </font>
    <font>
      <b/>
      <sz val="9.3000000000000007"/>
      <color theme="1"/>
      <name val="Arial"/>
      <family val="2"/>
    </font>
    <font>
      <sz val="11"/>
      <color theme="1"/>
      <name val="Arial"/>
      <family val="2"/>
    </font>
    <font>
      <b/>
      <sz val="9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>
      <alignment vertical="center" readingOrder="2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wrapText="1" readingOrder="1"/>
    </xf>
    <xf numFmtId="0" fontId="7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7" xfId="0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0" fontId="3" fillId="0" borderId="12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right" vertical="center"/>
    </xf>
    <xf numFmtId="1" fontId="0" fillId="0" borderId="0" xfId="0" applyNumberFormat="1"/>
    <xf numFmtId="0" fontId="4" fillId="0" borderId="0" xfId="0" applyFont="1" applyBorder="1" applyAlignment="1">
      <alignment vertical="center" readingOrder="2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2" fillId="0" borderId="1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3" fillId="0" borderId="12" xfId="0" applyNumberFormat="1" applyFont="1" applyFill="1" applyBorder="1" applyAlignment="1">
      <alignment wrapText="1" readingOrder="1"/>
    </xf>
    <xf numFmtId="0" fontId="3" fillId="0" borderId="0" xfId="0" applyFont="1"/>
    <xf numFmtId="0" fontId="3" fillId="0" borderId="0" xfId="0" applyFont="1" applyBorder="1" applyAlignment="1">
      <alignment vertical="center" readingOrder="2"/>
    </xf>
    <xf numFmtId="164" fontId="3" fillId="0" borderId="1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wrapText="1" readingOrder="1"/>
    </xf>
    <xf numFmtId="0" fontId="3" fillId="0" borderId="14" xfId="0" applyFont="1" applyBorder="1" applyAlignment="1">
      <alignment vertical="center" readingOrder="2"/>
    </xf>
    <xf numFmtId="164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3" xfId="0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wrapText="1" readingOrder="1"/>
    </xf>
    <xf numFmtId="0" fontId="5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vertical="center" readingOrder="2"/>
    </xf>
    <xf numFmtId="0" fontId="0" fillId="2" borderId="0" xfId="0" applyFill="1"/>
    <xf numFmtId="164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left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readingOrder="2"/>
    </xf>
    <xf numFmtId="0" fontId="2" fillId="0" borderId="13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/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readingOrder="2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/>
    </xf>
    <xf numFmtId="3" fontId="3" fillId="2" borderId="12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wrapText="1" readingOrder="1"/>
    </xf>
    <xf numFmtId="3" fontId="3" fillId="0" borderId="1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horizontal="right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readingOrder="2"/>
    </xf>
    <xf numFmtId="0" fontId="4" fillId="0" borderId="14" xfId="0" applyFont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 readingOrder="2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readingOrder="2"/>
    </xf>
    <xf numFmtId="0" fontId="1" fillId="0" borderId="0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 wrapText="1" readingOrder="2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41</xdr:row>
      <xdr:rowOff>0</xdr:rowOff>
    </xdr:from>
    <xdr:to>
      <xdr:col>6</xdr:col>
      <xdr:colOff>264154</xdr:colOff>
      <xdr:row>41</xdr:row>
      <xdr:rowOff>163841</xdr:rowOff>
    </xdr:to>
    <xdr:sp macro="" textlink="">
      <xdr:nvSpPr>
        <xdr:cNvPr id="3" name="TextBox 1"/>
        <xdr:cNvSpPr txBox="1"/>
      </xdr:nvSpPr>
      <xdr:spPr>
        <a:xfrm>
          <a:off x="9983878946" y="9001125"/>
          <a:ext cx="2064379" cy="163841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ar-SA" sz="1000" b="1"/>
            <a:t>ا</a:t>
          </a:r>
          <a:r>
            <a:rPr lang="ar-SA" sz="1100" b="1"/>
            <a:t>لمحافظات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workbookViewId="0">
      <selection sqref="A1:F1"/>
    </sheetView>
  </sheetViews>
  <sheetFormatPr defaultRowHeight="15" x14ac:dyDescent="0.25"/>
  <cols>
    <col min="1" max="1" width="10.42578125" customWidth="1"/>
    <col min="2" max="6" width="11.42578125" customWidth="1"/>
  </cols>
  <sheetData>
    <row r="1" spans="1:13" ht="33" customHeight="1" x14ac:dyDescent="0.25">
      <c r="A1" s="122" t="s">
        <v>83</v>
      </c>
      <c r="B1" s="122"/>
      <c r="C1" s="122"/>
      <c r="D1" s="122"/>
      <c r="E1" s="122"/>
      <c r="F1" s="122"/>
    </row>
    <row r="2" spans="1:13" ht="21" customHeight="1" x14ac:dyDescent="0.25">
      <c r="A2" s="130" t="s">
        <v>0</v>
      </c>
      <c r="B2" s="130"/>
      <c r="C2" s="1"/>
      <c r="D2" s="1"/>
      <c r="E2" s="1"/>
      <c r="F2" s="1"/>
    </row>
    <row r="3" spans="1:13" ht="24" customHeight="1" x14ac:dyDescent="0.25">
      <c r="A3" s="123" t="s">
        <v>1</v>
      </c>
      <c r="B3" s="125" t="s">
        <v>85</v>
      </c>
      <c r="C3" s="127" t="s">
        <v>84</v>
      </c>
      <c r="D3" s="128"/>
      <c r="E3" s="128"/>
      <c r="F3" s="129"/>
    </row>
    <row r="4" spans="1:13" ht="30.75" customHeight="1" x14ac:dyDescent="0.25">
      <c r="A4" s="124"/>
      <c r="B4" s="126"/>
      <c r="C4" s="2" t="s">
        <v>3</v>
      </c>
      <c r="D4" s="108" t="s">
        <v>43</v>
      </c>
      <c r="E4" s="2" t="s">
        <v>4</v>
      </c>
      <c r="F4" s="108" t="s">
        <v>44</v>
      </c>
    </row>
    <row r="5" spans="1:13" ht="15" customHeight="1" x14ac:dyDescent="0.25">
      <c r="A5" s="119" t="s">
        <v>58</v>
      </c>
      <c r="B5" s="19" t="s">
        <v>50</v>
      </c>
      <c r="C5" s="99">
        <v>3697</v>
      </c>
      <c r="D5" s="89">
        <v>-10.9</v>
      </c>
      <c r="E5" s="107">
        <v>1062</v>
      </c>
      <c r="F5" s="44">
        <v>5.9</v>
      </c>
    </row>
    <row r="6" spans="1:13" ht="15" customHeight="1" x14ac:dyDescent="0.25">
      <c r="A6" s="120"/>
      <c r="B6" s="19" t="s">
        <v>51</v>
      </c>
      <c r="C6" s="99">
        <v>4216</v>
      </c>
      <c r="D6" s="39">
        <v>14</v>
      </c>
      <c r="E6" s="107">
        <v>820</v>
      </c>
      <c r="F6" s="44">
        <v>-22.8</v>
      </c>
    </row>
    <row r="7" spans="1:13" ht="15" customHeight="1" x14ac:dyDescent="0.25">
      <c r="A7" s="120"/>
      <c r="B7" s="19" t="s">
        <v>52</v>
      </c>
      <c r="C7" s="99">
        <v>3154</v>
      </c>
      <c r="D7" s="39">
        <v>-25.2</v>
      </c>
      <c r="E7" s="107">
        <v>601</v>
      </c>
      <c r="F7" s="44">
        <v>-26.7</v>
      </c>
    </row>
    <row r="8" spans="1:13" ht="15" customHeight="1" x14ac:dyDescent="0.25">
      <c r="A8" s="120"/>
      <c r="B8" s="28" t="s">
        <v>53</v>
      </c>
      <c r="C8" s="105">
        <v>6331</v>
      </c>
      <c r="D8" s="44">
        <f>C8/C7%-100</f>
        <v>100.7292327203551</v>
      </c>
      <c r="E8" s="107">
        <v>3721</v>
      </c>
      <c r="F8" s="41">
        <v>519</v>
      </c>
    </row>
    <row r="9" spans="1:13" ht="15" customHeight="1" x14ac:dyDescent="0.25">
      <c r="A9" s="120"/>
      <c r="B9" s="28" t="s">
        <v>54</v>
      </c>
      <c r="C9" s="105">
        <v>8574</v>
      </c>
      <c r="D9" s="44">
        <f>C9/C8%-100</f>
        <v>35.428842205022903</v>
      </c>
      <c r="E9" s="107">
        <v>4528</v>
      </c>
      <c r="F9" s="41">
        <v>21.7</v>
      </c>
    </row>
    <row r="10" spans="1:13" ht="15" customHeight="1" x14ac:dyDescent="0.25">
      <c r="A10" s="121"/>
      <c r="B10" s="28" t="s">
        <v>67</v>
      </c>
      <c r="C10" s="106">
        <v>9464</v>
      </c>
      <c r="D10" s="41">
        <f>C10/C9%-100</f>
        <v>10.380219267553073</v>
      </c>
      <c r="E10" s="106">
        <v>3092</v>
      </c>
      <c r="F10" s="77">
        <f>E10/E9%-100</f>
        <v>-31.71378091872792</v>
      </c>
      <c r="M10" s="9"/>
    </row>
    <row r="11" spans="1:13" ht="15" customHeight="1" x14ac:dyDescent="0.25">
      <c r="A11" s="119" t="s">
        <v>39</v>
      </c>
      <c r="B11" s="25" t="s">
        <v>50</v>
      </c>
      <c r="C11" s="99">
        <v>3053</v>
      </c>
      <c r="D11" s="38">
        <v>15.4</v>
      </c>
      <c r="E11" s="98">
        <v>499</v>
      </c>
      <c r="F11" s="38">
        <v>51.2</v>
      </c>
      <c r="H11" s="45"/>
      <c r="M11" s="9"/>
    </row>
    <row r="12" spans="1:13" ht="15" customHeight="1" x14ac:dyDescent="0.25">
      <c r="A12" s="120"/>
      <c r="B12" s="19" t="s">
        <v>51</v>
      </c>
      <c r="C12" s="99">
        <v>2974</v>
      </c>
      <c r="D12" s="38">
        <v>-2.6</v>
      </c>
      <c r="E12" s="98">
        <v>303</v>
      </c>
      <c r="F12" s="38">
        <v>-39.299999999999997</v>
      </c>
      <c r="H12" s="45"/>
      <c r="M12" s="9"/>
    </row>
    <row r="13" spans="1:13" ht="15" customHeight="1" x14ac:dyDescent="0.25">
      <c r="A13" s="120"/>
      <c r="B13" s="19" t="s">
        <v>52</v>
      </c>
      <c r="C13" s="99">
        <v>2178</v>
      </c>
      <c r="D13" s="38">
        <v>-26.8</v>
      </c>
      <c r="E13" s="98">
        <v>191</v>
      </c>
      <c r="F13" s="38">
        <v>-37.1</v>
      </c>
      <c r="H13" s="9"/>
      <c r="M13" s="9"/>
    </row>
    <row r="14" spans="1:13" ht="15" customHeight="1" x14ac:dyDescent="0.25">
      <c r="A14" s="120"/>
      <c r="B14" s="28" t="s">
        <v>53</v>
      </c>
      <c r="C14" s="99">
        <v>4343</v>
      </c>
      <c r="D14" s="39">
        <v>99.4</v>
      </c>
      <c r="E14" s="98">
        <v>1518</v>
      </c>
      <c r="F14" s="39">
        <v>696.5</v>
      </c>
      <c r="H14" s="9"/>
      <c r="M14" s="9"/>
    </row>
    <row r="15" spans="1:13" ht="15" customHeight="1" x14ac:dyDescent="0.25">
      <c r="A15" s="120"/>
      <c r="B15" s="28" t="s">
        <v>54</v>
      </c>
      <c r="C15" s="99">
        <v>6238</v>
      </c>
      <c r="D15" s="39">
        <v>43.6</v>
      </c>
      <c r="E15" s="98">
        <v>1756</v>
      </c>
      <c r="F15" s="39">
        <v>15.7</v>
      </c>
      <c r="H15" s="9"/>
      <c r="M15" s="9"/>
    </row>
    <row r="16" spans="1:13" ht="15" customHeight="1" x14ac:dyDescent="0.25">
      <c r="A16" s="121"/>
      <c r="B16" s="28" t="s">
        <v>67</v>
      </c>
      <c r="C16" s="99">
        <v>4234</v>
      </c>
      <c r="D16" s="39">
        <f>C16/C15%-100</f>
        <v>-32.125681308111581</v>
      </c>
      <c r="E16" s="104">
        <v>267</v>
      </c>
      <c r="F16" s="39">
        <f>E16/E15%-100</f>
        <v>-84.794988610478356</v>
      </c>
      <c r="H16" s="9"/>
      <c r="M16" s="9"/>
    </row>
    <row r="17" spans="1:13" ht="15" customHeight="1" x14ac:dyDescent="0.25">
      <c r="A17" s="119" t="s">
        <v>2</v>
      </c>
      <c r="B17" s="25" t="s">
        <v>50</v>
      </c>
      <c r="C17" s="39">
        <v>825.7</v>
      </c>
      <c r="D17" s="39">
        <v>29.4</v>
      </c>
      <c r="E17" s="50">
        <v>470.2</v>
      </c>
      <c r="F17" s="39">
        <v>43</v>
      </c>
      <c r="H17" s="46"/>
      <c r="M17" s="9"/>
    </row>
    <row r="18" spans="1:13" ht="15" customHeight="1" x14ac:dyDescent="0.25">
      <c r="A18" s="120"/>
      <c r="B18" s="19" t="s">
        <v>51</v>
      </c>
      <c r="C18" s="41">
        <v>705.5</v>
      </c>
      <c r="D18" s="41">
        <v>-14.6</v>
      </c>
      <c r="E18" s="69">
        <v>369.4</v>
      </c>
      <c r="F18" s="38">
        <v>-21.4</v>
      </c>
      <c r="H18" s="45"/>
      <c r="M18" s="9"/>
    </row>
    <row r="19" spans="1:13" ht="15" customHeight="1" x14ac:dyDescent="0.25">
      <c r="A19" s="120"/>
      <c r="B19" s="19" t="s">
        <v>52</v>
      </c>
      <c r="C19" s="41">
        <v>690.5</v>
      </c>
      <c r="D19" s="41">
        <v>-2.1</v>
      </c>
      <c r="E19" s="69">
        <v>317.10000000000002</v>
      </c>
      <c r="F19" s="38">
        <v>-14.2</v>
      </c>
      <c r="H19" s="47"/>
      <c r="M19" s="9"/>
    </row>
    <row r="20" spans="1:13" ht="15" customHeight="1" x14ac:dyDescent="0.25">
      <c r="A20" s="120"/>
      <c r="B20" s="25" t="s">
        <v>53</v>
      </c>
      <c r="C20" s="39">
        <v>686.1</v>
      </c>
      <c r="D20" s="39">
        <v>-0.6</v>
      </c>
      <c r="E20" s="49">
        <v>408.1</v>
      </c>
      <c r="F20" s="39">
        <v>28.7</v>
      </c>
      <c r="H20" s="47"/>
      <c r="M20" s="9"/>
    </row>
    <row r="21" spans="1:13" ht="15" customHeight="1" x14ac:dyDescent="0.25">
      <c r="A21" s="120"/>
      <c r="B21" s="19" t="s">
        <v>54</v>
      </c>
      <c r="C21" s="39">
        <v>727.6</v>
      </c>
      <c r="D21" s="39">
        <v>6</v>
      </c>
      <c r="E21" s="49">
        <v>387.8</v>
      </c>
      <c r="F21" s="39">
        <v>-5</v>
      </c>
      <c r="H21" s="47"/>
      <c r="M21" s="9"/>
    </row>
    <row r="22" spans="1:13" ht="15" customHeight="1" x14ac:dyDescent="0.25">
      <c r="A22" s="121"/>
      <c r="B22" s="19" t="s">
        <v>67</v>
      </c>
      <c r="C22" s="39">
        <v>447.3</v>
      </c>
      <c r="D22" s="39">
        <f>C22/C21%-100</f>
        <v>-38.523914238592631</v>
      </c>
      <c r="E22" s="39">
        <v>86.2</v>
      </c>
      <c r="F22" s="39">
        <f>E22/E21%-100</f>
        <v>-77.772047447137695</v>
      </c>
      <c r="H22" s="47"/>
      <c r="M22" s="9"/>
    </row>
    <row r="23" spans="1:13" ht="7.5" customHeight="1" x14ac:dyDescent="0.25">
      <c r="A23" s="68"/>
      <c r="B23" s="70"/>
      <c r="C23" s="71"/>
      <c r="D23" s="71"/>
      <c r="E23" s="72"/>
      <c r="F23" s="71"/>
      <c r="H23" s="47"/>
      <c r="M23" s="9"/>
    </row>
    <row r="24" spans="1:13" ht="14.25" customHeight="1" x14ac:dyDescent="0.25">
      <c r="A24" s="131" t="s">
        <v>55</v>
      </c>
      <c r="B24" s="131"/>
      <c r="C24" s="131"/>
      <c r="D24" s="131"/>
      <c r="E24" s="131"/>
      <c r="F24" s="131"/>
      <c r="G24" s="31"/>
      <c r="H24" s="9"/>
    </row>
    <row r="25" spans="1:13" ht="26.25" customHeight="1" x14ac:dyDescent="0.25">
      <c r="A25" s="132" t="s">
        <v>56</v>
      </c>
      <c r="B25" s="132"/>
      <c r="C25" s="132"/>
      <c r="D25" s="132"/>
      <c r="E25" s="132"/>
      <c r="F25" s="132"/>
      <c r="G25" s="74"/>
      <c r="H25" s="9"/>
    </row>
    <row r="26" spans="1:13" x14ac:dyDescent="0.25">
      <c r="A26" s="131" t="s">
        <v>57</v>
      </c>
      <c r="B26" s="131"/>
      <c r="C26" s="131"/>
      <c r="D26" s="131"/>
      <c r="E26" s="131"/>
      <c r="F26" s="131"/>
      <c r="H26" s="9"/>
    </row>
  </sheetData>
  <mergeCells count="11">
    <mergeCell ref="A17:A22"/>
    <mergeCell ref="A26:F26"/>
    <mergeCell ref="A24:F24"/>
    <mergeCell ref="A25:F25"/>
    <mergeCell ref="A5:A10"/>
    <mergeCell ref="A11:A16"/>
    <mergeCell ref="A1:F1"/>
    <mergeCell ref="A3:A4"/>
    <mergeCell ref="B3:B4"/>
    <mergeCell ref="C3:F3"/>
    <mergeCell ref="A2:B2"/>
  </mergeCells>
  <printOptions horizontalCentered="1" verticalCentered="1"/>
  <pageMargins left="0.75984251999999997" right="1.5098425200000001" top="1.49606299212598" bottom="1.49606299212598" header="0.31496062992126" footer="0.31496062992126"/>
  <pageSetup paperSize="9" orientation="portrait" r:id="rId1"/>
  <headerFooter>
    <oddFooter>&amp;C&amp;[4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rightToLeft="1" zoomScale="110" zoomScaleNormal="110" workbookViewId="0">
      <selection activeCell="F4" sqref="F3:G4"/>
    </sheetView>
  </sheetViews>
  <sheetFormatPr defaultRowHeight="15" x14ac:dyDescent="0.25"/>
  <cols>
    <col min="1" max="7" width="10.85546875" style="83" customWidth="1"/>
  </cols>
  <sheetData>
    <row r="1" spans="1:11" ht="30.75" customHeight="1" x14ac:dyDescent="0.25">
      <c r="A1" s="133" t="s">
        <v>80</v>
      </c>
      <c r="B1" s="133"/>
      <c r="C1" s="133"/>
      <c r="D1" s="133"/>
      <c r="E1" s="133"/>
      <c r="F1" s="133"/>
      <c r="G1" s="133"/>
    </row>
    <row r="2" spans="1:11" ht="18" customHeight="1" x14ac:dyDescent="0.25">
      <c r="A2" s="81" t="s">
        <v>15</v>
      </c>
      <c r="B2" s="5"/>
      <c r="C2" s="3"/>
      <c r="D2" s="3"/>
      <c r="E2" s="3"/>
      <c r="F2" s="3"/>
    </row>
    <row r="3" spans="1:11" ht="20.25" customHeight="1" x14ac:dyDescent="0.25">
      <c r="A3" s="134" t="s">
        <v>68</v>
      </c>
      <c r="B3" s="135" t="s">
        <v>5</v>
      </c>
      <c r="C3" s="136"/>
      <c r="D3" s="137"/>
      <c r="E3" s="143" t="s">
        <v>6</v>
      </c>
      <c r="F3" s="135" t="s">
        <v>13</v>
      </c>
      <c r="G3" s="137"/>
    </row>
    <row r="4" spans="1:11" ht="20.25" customHeight="1" x14ac:dyDescent="0.25">
      <c r="A4" s="134"/>
      <c r="B4" s="138" t="s">
        <v>7</v>
      </c>
      <c r="C4" s="139"/>
      <c r="D4" s="140"/>
      <c r="E4" s="144"/>
      <c r="F4" s="141" t="s">
        <v>14</v>
      </c>
      <c r="G4" s="142"/>
    </row>
    <row r="5" spans="1:11" ht="29.25" customHeight="1" x14ac:dyDescent="0.25">
      <c r="A5" s="134"/>
      <c r="B5" s="82" t="s">
        <v>8</v>
      </c>
      <c r="C5" s="82" t="s">
        <v>9</v>
      </c>
      <c r="D5" s="82" t="s">
        <v>10</v>
      </c>
      <c r="E5" s="145"/>
      <c r="F5" s="82" t="s">
        <v>8</v>
      </c>
      <c r="G5" s="82" t="s">
        <v>9</v>
      </c>
    </row>
    <row r="6" spans="1:11" ht="19.5" customHeight="1" x14ac:dyDescent="0.25">
      <c r="A6" s="16" t="s">
        <v>69</v>
      </c>
      <c r="B6" s="99">
        <f>C6+D6</f>
        <v>5913469</v>
      </c>
      <c r="C6" s="99">
        <v>5871892</v>
      </c>
      <c r="D6" s="99">
        <v>41577</v>
      </c>
      <c r="E6" s="99">
        <v>4134475</v>
      </c>
      <c r="F6" s="39">
        <f>E6/B6*1000</f>
        <v>699.16236983739998</v>
      </c>
      <c r="G6" s="39">
        <f>E6/C6*1000</f>
        <v>704.11291624573482</v>
      </c>
    </row>
    <row r="7" spans="1:11" ht="19.5" customHeight="1" x14ac:dyDescent="0.25">
      <c r="A7" s="16" t="s">
        <v>70</v>
      </c>
      <c r="B7" s="99">
        <v>3550756</v>
      </c>
      <c r="C7" s="99">
        <v>495319</v>
      </c>
      <c r="D7" s="99">
        <v>3055437</v>
      </c>
      <c r="E7" s="99">
        <v>99239</v>
      </c>
      <c r="F7" s="39">
        <f>E7/B7*1000</f>
        <v>27.948695996007611</v>
      </c>
      <c r="G7" s="39">
        <f>E7/C7*1000</f>
        <v>200.35371144656273</v>
      </c>
      <c r="K7" s="30"/>
    </row>
    <row r="8" spans="1:11" ht="19.5" customHeight="1" x14ac:dyDescent="0.25">
      <c r="A8" s="84" t="s">
        <v>12</v>
      </c>
      <c r="B8" s="99">
        <f>SUM(B6:B7)</f>
        <v>9464225</v>
      </c>
      <c r="C8" s="99">
        <f t="shared" ref="C8:E8" si="0">SUM(C6:C7)</f>
        <v>6367211</v>
      </c>
      <c r="D8" s="99">
        <f t="shared" si="0"/>
        <v>3097014</v>
      </c>
      <c r="E8" s="99">
        <f t="shared" si="0"/>
        <v>4233714</v>
      </c>
      <c r="F8" s="39">
        <f>E8/B8*1000</f>
        <v>447.33868858781358</v>
      </c>
      <c r="G8" s="40">
        <f>E8/C8*1000</f>
        <v>664.92440724832272</v>
      </c>
    </row>
    <row r="9" spans="1:11" ht="18" customHeight="1" x14ac:dyDescent="0.25">
      <c r="A9" s="146" t="s">
        <v>71</v>
      </c>
      <c r="B9" s="146"/>
      <c r="C9" s="146"/>
      <c r="D9" s="146"/>
      <c r="E9" s="85"/>
      <c r="F9" s="147"/>
      <c r="G9" s="147"/>
    </row>
    <row r="10" spans="1:11" ht="15.75" x14ac:dyDescent="0.25">
      <c r="A10" s="42"/>
      <c r="B10"/>
      <c r="C10"/>
      <c r="D10"/>
      <c r="E10" s="10"/>
    </row>
    <row r="12" spans="1:11" ht="33.75" customHeight="1" x14ac:dyDescent="0.25">
      <c r="A12" s="133" t="s">
        <v>81</v>
      </c>
      <c r="B12" s="133"/>
      <c r="C12" s="133"/>
      <c r="D12" s="133"/>
      <c r="E12" s="133"/>
      <c r="F12" s="133"/>
      <c r="G12" s="133"/>
    </row>
    <row r="13" spans="1:11" ht="19.5" customHeight="1" x14ac:dyDescent="0.25">
      <c r="A13" s="81" t="s">
        <v>16</v>
      </c>
      <c r="B13" s="5"/>
      <c r="C13" s="3"/>
      <c r="D13" s="3"/>
      <c r="E13" s="3"/>
      <c r="F13" s="3"/>
      <c r="J13" s="79"/>
    </row>
    <row r="14" spans="1:11" ht="27.6" customHeight="1" x14ac:dyDescent="0.25">
      <c r="A14" s="134" t="s">
        <v>68</v>
      </c>
      <c r="B14" s="135" t="s">
        <v>5</v>
      </c>
      <c r="C14" s="136"/>
      <c r="D14" s="137"/>
      <c r="E14" s="143" t="s">
        <v>6</v>
      </c>
      <c r="F14" s="135" t="s">
        <v>13</v>
      </c>
      <c r="G14" s="137"/>
      <c r="J14" s="79"/>
    </row>
    <row r="15" spans="1:11" ht="25.15" customHeight="1" x14ac:dyDescent="0.25">
      <c r="A15" s="134"/>
      <c r="B15" s="138" t="s">
        <v>7</v>
      </c>
      <c r="C15" s="139"/>
      <c r="D15" s="140"/>
      <c r="E15" s="144"/>
      <c r="F15" s="141" t="s">
        <v>14</v>
      </c>
      <c r="G15" s="142"/>
      <c r="J15" s="9"/>
    </row>
    <row r="16" spans="1:11" ht="30" customHeight="1" x14ac:dyDescent="0.25">
      <c r="A16" s="134"/>
      <c r="B16" s="82" t="s">
        <v>8</v>
      </c>
      <c r="C16" s="82" t="s">
        <v>9</v>
      </c>
      <c r="D16" s="82" t="s">
        <v>10</v>
      </c>
      <c r="E16" s="145"/>
      <c r="F16" s="82" t="s">
        <v>8</v>
      </c>
      <c r="G16" s="82" t="s">
        <v>9</v>
      </c>
      <c r="J16" s="9"/>
    </row>
    <row r="17" spans="1:15" ht="27" customHeight="1" x14ac:dyDescent="0.25">
      <c r="A17" s="78" t="s">
        <v>72</v>
      </c>
      <c r="B17" s="99">
        <f>C17+D17</f>
        <v>387209</v>
      </c>
      <c r="C17" s="99">
        <v>216240</v>
      </c>
      <c r="D17" s="99">
        <v>170969</v>
      </c>
      <c r="E17" s="99">
        <v>47855</v>
      </c>
      <c r="F17" s="39">
        <f>E17/B17*1000</f>
        <v>123.58958598586294</v>
      </c>
      <c r="G17" s="39">
        <f>E17/C17*1000</f>
        <v>221.30503144654088</v>
      </c>
      <c r="J17" s="88"/>
    </row>
    <row r="18" spans="1:15" ht="27" customHeight="1" x14ac:dyDescent="0.25">
      <c r="A18" s="78" t="s">
        <v>73</v>
      </c>
      <c r="B18" s="99">
        <f>C18+D18</f>
        <v>1799026</v>
      </c>
      <c r="C18" s="99">
        <v>279079</v>
      </c>
      <c r="D18" s="99">
        <v>1519947</v>
      </c>
      <c r="E18" s="99">
        <v>51384</v>
      </c>
      <c r="F18" s="39">
        <f>E18/B18*1000</f>
        <v>28.562121948209754</v>
      </c>
      <c r="G18" s="39">
        <f t="shared" ref="G18" si="1">E18/C18*1000</f>
        <v>184.11990869968719</v>
      </c>
    </row>
    <row r="19" spans="1:15" ht="27" customHeight="1" x14ac:dyDescent="0.25">
      <c r="A19" s="78" t="s">
        <v>74</v>
      </c>
      <c r="B19" s="99">
        <f>C19+D19</f>
        <v>1364521</v>
      </c>
      <c r="C19" s="99">
        <v>0</v>
      </c>
      <c r="D19" s="99">
        <v>1364521</v>
      </c>
      <c r="E19" s="99">
        <v>0</v>
      </c>
      <c r="F19" s="39">
        <f t="shared" ref="F19" si="2">E19/B19*1000</f>
        <v>0</v>
      </c>
      <c r="G19" s="39">
        <v>0</v>
      </c>
    </row>
    <row r="20" spans="1:15" ht="25.5" customHeight="1" x14ac:dyDescent="0.25">
      <c r="A20" s="86" t="s">
        <v>12</v>
      </c>
      <c r="B20" s="99">
        <f>SUM(B17:B19)</f>
        <v>3550756</v>
      </c>
      <c r="C20" s="99">
        <f>SUM(C17:C19)</f>
        <v>495319</v>
      </c>
      <c r="D20" s="99">
        <f>SUM(D17:D19)</f>
        <v>3055437</v>
      </c>
      <c r="E20" s="99">
        <f>SUM(E17:E19)</f>
        <v>99239</v>
      </c>
      <c r="F20" s="39">
        <f>E20/B20*1000</f>
        <v>27.948695996007611</v>
      </c>
      <c r="G20" s="39">
        <f>E20/C20*1000</f>
        <v>200.35371144656273</v>
      </c>
    </row>
    <row r="21" spans="1:15" x14ac:dyDescent="0.25">
      <c r="A21" s="48"/>
      <c r="B21" s="48"/>
      <c r="C21" s="48"/>
      <c r="D21" s="48"/>
      <c r="E21" s="48"/>
      <c r="F21" s="48"/>
      <c r="G21" s="48"/>
    </row>
    <row r="25" spans="1:15" x14ac:dyDescent="0.25">
      <c r="O25">
        <f>I18+J18+K18+M18+N18+O18+P18</f>
        <v>0</v>
      </c>
    </row>
  </sheetData>
  <mergeCells count="16">
    <mergeCell ref="A9:D9"/>
    <mergeCell ref="F9:G9"/>
    <mergeCell ref="A12:G12"/>
    <mergeCell ref="A14:A16"/>
    <mergeCell ref="E14:E16"/>
    <mergeCell ref="F14:G14"/>
    <mergeCell ref="F15:G15"/>
    <mergeCell ref="B14:D14"/>
    <mergeCell ref="B15:D15"/>
    <mergeCell ref="A1:G1"/>
    <mergeCell ref="A3:A5"/>
    <mergeCell ref="B3:D3"/>
    <mergeCell ref="B4:D4"/>
    <mergeCell ref="F3:G3"/>
    <mergeCell ref="F4:G4"/>
    <mergeCell ref="E3:E5"/>
  </mergeCells>
  <printOptions horizontalCentered="1" verticalCentered="1"/>
  <pageMargins left="0.5" right="0.5" top="0.5" bottom="0.5" header="0.3" footer="0.3"/>
  <pageSetup paperSize="9" scale="95" orientation="portrait" r:id="rId1"/>
  <headerFooter>
    <oddFooter>&amp;C6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rightToLeft="1" zoomScale="120" zoomScaleNormal="120" workbookViewId="0">
      <selection activeCell="B4" sqref="B4:D4"/>
    </sheetView>
  </sheetViews>
  <sheetFormatPr defaultRowHeight="15" x14ac:dyDescent="0.25"/>
  <cols>
    <col min="1" max="1" width="9.42578125" customWidth="1"/>
    <col min="2" max="2" width="10.28515625" customWidth="1"/>
    <col min="3" max="4" width="11.7109375" bestFit="1" customWidth="1"/>
    <col min="5" max="5" width="10.85546875" customWidth="1"/>
    <col min="6" max="6" width="8.85546875" customWidth="1"/>
    <col min="7" max="7" width="8.42578125" customWidth="1"/>
    <col min="8" max="8" width="10.42578125" customWidth="1"/>
  </cols>
  <sheetData>
    <row r="1" spans="1:11" ht="30" customHeight="1" x14ac:dyDescent="0.25">
      <c r="A1" s="133" t="s">
        <v>66</v>
      </c>
      <c r="B1" s="133"/>
      <c r="C1" s="133"/>
      <c r="D1" s="133"/>
      <c r="E1" s="133"/>
      <c r="F1" s="133"/>
      <c r="G1" s="133"/>
      <c r="H1" s="133"/>
    </row>
    <row r="2" spans="1:11" ht="20.25" customHeight="1" x14ac:dyDescent="0.25">
      <c r="A2" s="160" t="s">
        <v>30</v>
      </c>
      <c r="B2" s="160"/>
      <c r="C2" s="5"/>
      <c r="D2" s="3"/>
      <c r="E2" s="3"/>
      <c r="F2" s="3"/>
      <c r="G2" s="3"/>
      <c r="H2" s="111"/>
    </row>
    <row r="3" spans="1:11" ht="24" customHeight="1" x14ac:dyDescent="0.25">
      <c r="A3" s="153" t="s">
        <v>18</v>
      </c>
      <c r="B3" s="151" t="s">
        <v>5</v>
      </c>
      <c r="C3" s="152"/>
      <c r="D3" s="153"/>
      <c r="E3" s="148" t="s">
        <v>6</v>
      </c>
      <c r="F3" s="148" t="s">
        <v>37</v>
      </c>
      <c r="G3" s="90" t="s">
        <v>13</v>
      </c>
      <c r="H3" s="91"/>
    </row>
    <row r="4" spans="1:11" ht="17.25" customHeight="1" x14ac:dyDescent="0.25">
      <c r="A4" s="161"/>
      <c r="B4" s="154" t="s">
        <v>7</v>
      </c>
      <c r="C4" s="155"/>
      <c r="D4" s="156"/>
      <c r="E4" s="149"/>
      <c r="F4" s="149"/>
      <c r="G4" s="92" t="s">
        <v>14</v>
      </c>
      <c r="H4" s="93"/>
    </row>
    <row r="5" spans="1:11" ht="27" customHeight="1" x14ac:dyDescent="0.25">
      <c r="A5" s="161"/>
      <c r="B5" s="94" t="s">
        <v>8</v>
      </c>
      <c r="C5" s="94" t="s">
        <v>9</v>
      </c>
      <c r="D5" s="94" t="s">
        <v>10</v>
      </c>
      <c r="E5" s="150"/>
      <c r="F5" s="149"/>
      <c r="G5" s="94" t="s">
        <v>8</v>
      </c>
      <c r="H5" s="94" t="s">
        <v>9</v>
      </c>
    </row>
    <row r="6" spans="1:11" ht="19.5" customHeight="1" x14ac:dyDescent="0.25">
      <c r="A6" s="95" t="s">
        <v>47</v>
      </c>
      <c r="B6" s="98">
        <v>3689509</v>
      </c>
      <c r="C6" s="98">
        <v>959044</v>
      </c>
      <c r="D6" s="99">
        <v>2730465</v>
      </c>
      <c r="E6" s="98">
        <v>392156</v>
      </c>
      <c r="F6" s="49">
        <f>E6/$E$21%</f>
        <v>9.2626946458830233</v>
      </c>
      <c r="G6" s="49">
        <f>E6/B6*1000</f>
        <v>106.28948187956718</v>
      </c>
      <c r="H6" s="49">
        <f>E6/C6*1000</f>
        <v>408.9030326033008</v>
      </c>
    </row>
    <row r="7" spans="1:11" ht="18" customHeight="1" x14ac:dyDescent="0.25">
      <c r="A7" s="95" t="s">
        <v>17</v>
      </c>
      <c r="B7" s="98">
        <v>681540</v>
      </c>
      <c r="C7" s="98">
        <v>444976</v>
      </c>
      <c r="D7" s="99">
        <v>236564</v>
      </c>
      <c r="E7" s="98">
        <v>330501</v>
      </c>
      <c r="F7" s="49">
        <f t="shared" ref="F7:F20" si="0">E7/$E$21%</f>
        <v>7.8064082741536156</v>
      </c>
      <c r="G7" s="49">
        <f t="shared" ref="G7:G21" si="1">E7/B7*1000</f>
        <v>484.93265252222903</v>
      </c>
      <c r="H7" s="49">
        <f t="shared" ref="H7:H20" si="2">E7/C7*1000</f>
        <v>742.73893423465529</v>
      </c>
      <c r="K7" s="30"/>
    </row>
    <row r="8" spans="1:11" ht="18" customHeight="1" x14ac:dyDescent="0.25">
      <c r="A8" s="95" t="s">
        <v>19</v>
      </c>
      <c r="B8" s="98">
        <v>617337</v>
      </c>
      <c r="C8" s="98">
        <v>604916</v>
      </c>
      <c r="D8" s="99">
        <v>12421</v>
      </c>
      <c r="E8" s="100">
        <v>416901</v>
      </c>
      <c r="F8" s="49">
        <f t="shared" si="0"/>
        <v>9.8471696482095865</v>
      </c>
      <c r="G8" s="49">
        <f t="shared" si="1"/>
        <v>675.32158286316883</v>
      </c>
      <c r="H8" s="49">
        <f t="shared" si="2"/>
        <v>689.18825093070768</v>
      </c>
    </row>
    <row r="9" spans="1:11" ht="18" customHeight="1" x14ac:dyDescent="0.25">
      <c r="A9" s="95" t="s">
        <v>45</v>
      </c>
      <c r="B9" s="98">
        <v>281034</v>
      </c>
      <c r="C9" s="98">
        <v>263455</v>
      </c>
      <c r="D9" s="99">
        <v>17579</v>
      </c>
      <c r="E9" s="100">
        <v>202754</v>
      </c>
      <c r="F9" s="49">
        <f t="shared" si="0"/>
        <v>4.7890339309646333</v>
      </c>
      <c r="G9" s="49">
        <f t="shared" si="1"/>
        <v>721.45719023321021</v>
      </c>
      <c r="H9" s="49">
        <f t="shared" si="2"/>
        <v>769.59632574823024</v>
      </c>
    </row>
    <row r="10" spans="1:11" ht="18" customHeight="1" x14ac:dyDescent="0.25">
      <c r="A10" s="95" t="s">
        <v>20</v>
      </c>
      <c r="B10" s="98">
        <v>154520</v>
      </c>
      <c r="C10" s="98">
        <v>154520</v>
      </c>
      <c r="D10" s="99">
        <v>0</v>
      </c>
      <c r="E10" s="98">
        <v>116225</v>
      </c>
      <c r="F10" s="49">
        <f t="shared" si="0"/>
        <v>2.7452255868015647</v>
      </c>
      <c r="G10" s="49">
        <f t="shared" si="1"/>
        <v>752.16800414185866</v>
      </c>
      <c r="H10" s="49">
        <f t="shared" si="2"/>
        <v>752.16800414185866</v>
      </c>
    </row>
    <row r="11" spans="1:11" x14ac:dyDescent="0.25">
      <c r="A11" s="96" t="s">
        <v>21</v>
      </c>
      <c r="B11" s="98">
        <v>302994</v>
      </c>
      <c r="C11" s="98">
        <v>302941</v>
      </c>
      <c r="D11" s="99">
        <v>53</v>
      </c>
      <c r="E11" s="98">
        <v>270195</v>
      </c>
      <c r="F11" s="49">
        <f t="shared" si="0"/>
        <v>6.3819851789705213</v>
      </c>
      <c r="G11" s="49">
        <f t="shared" si="1"/>
        <v>891.75033168973641</v>
      </c>
      <c r="H11" s="49">
        <f t="shared" si="2"/>
        <v>891.90634479981247</v>
      </c>
    </row>
    <row r="12" spans="1:11" ht="18" customHeight="1" x14ac:dyDescent="0.25">
      <c r="A12" s="95" t="s">
        <v>22</v>
      </c>
      <c r="B12" s="98">
        <v>73634</v>
      </c>
      <c r="C12" s="98">
        <v>72984</v>
      </c>
      <c r="D12" s="99">
        <v>650</v>
      </c>
      <c r="E12" s="98">
        <v>72327</v>
      </c>
      <c r="F12" s="49">
        <f t="shared" si="0"/>
        <v>1.708358193302618</v>
      </c>
      <c r="G12" s="49">
        <f t="shared" si="1"/>
        <v>982.25004753239</v>
      </c>
      <c r="H12" s="49">
        <f t="shared" si="2"/>
        <v>990.99802696481424</v>
      </c>
    </row>
    <row r="13" spans="1:11" ht="18" customHeight="1" x14ac:dyDescent="0.25">
      <c r="A13" s="95" t="s">
        <v>23</v>
      </c>
      <c r="B13" s="98">
        <v>1105891</v>
      </c>
      <c r="C13" s="98">
        <v>1103611</v>
      </c>
      <c r="D13" s="99">
        <v>2280</v>
      </c>
      <c r="E13" s="98">
        <v>809645</v>
      </c>
      <c r="F13" s="49">
        <f t="shared" si="0"/>
        <v>19.123752808999381</v>
      </c>
      <c r="G13" s="49">
        <f t="shared" si="1"/>
        <v>732.12007331644804</v>
      </c>
      <c r="H13" s="49">
        <f t="shared" si="2"/>
        <v>733.63259336849671</v>
      </c>
    </row>
    <row r="14" spans="1:11" ht="18" customHeight="1" x14ac:dyDescent="0.25">
      <c r="A14" s="95" t="s">
        <v>46</v>
      </c>
      <c r="B14" s="98">
        <v>738930</v>
      </c>
      <c r="C14" s="98">
        <v>667311</v>
      </c>
      <c r="D14" s="99">
        <v>71619</v>
      </c>
      <c r="E14" s="98">
        <v>417138</v>
      </c>
      <c r="F14" s="49">
        <f t="shared" si="0"/>
        <v>9.8527675700342545</v>
      </c>
      <c r="G14" s="49">
        <f t="shared" si="1"/>
        <v>564.51625999756402</v>
      </c>
      <c r="H14" s="49">
        <f t="shared" si="2"/>
        <v>625.10283810696967</v>
      </c>
    </row>
    <row r="15" spans="1:11" ht="18" customHeight="1" x14ac:dyDescent="0.25">
      <c r="A15" s="95" t="s">
        <v>24</v>
      </c>
      <c r="B15" s="98">
        <v>209714</v>
      </c>
      <c r="C15" s="98">
        <v>208066</v>
      </c>
      <c r="D15" s="99">
        <v>1648</v>
      </c>
      <c r="E15" s="98">
        <v>111418</v>
      </c>
      <c r="F15" s="49">
        <f t="shared" si="0"/>
        <v>2.6316846154463907</v>
      </c>
      <c r="G15" s="49">
        <f t="shared" si="1"/>
        <v>531.2854649665735</v>
      </c>
      <c r="H15" s="49">
        <f t="shared" si="2"/>
        <v>535.49354531735128</v>
      </c>
      <c r="K15" s="65"/>
    </row>
    <row r="16" spans="1:11" ht="18" customHeight="1" x14ac:dyDescent="0.25">
      <c r="A16" s="95" t="s">
        <v>25</v>
      </c>
      <c r="B16" s="98">
        <v>711420</v>
      </c>
      <c r="C16" s="98">
        <v>711420</v>
      </c>
      <c r="D16" s="99">
        <v>0</v>
      </c>
      <c r="E16" s="98">
        <v>510651</v>
      </c>
      <c r="F16" s="49">
        <f t="shared" si="0"/>
        <v>12.06153745860018</v>
      </c>
      <c r="G16" s="49">
        <f t="shared" si="1"/>
        <v>717.79117820696638</v>
      </c>
      <c r="H16" s="49">
        <f t="shared" si="2"/>
        <v>717.79117820696638</v>
      </c>
      <c r="K16" s="65"/>
    </row>
    <row r="17" spans="1:8" ht="18" customHeight="1" x14ac:dyDescent="0.25">
      <c r="A17" s="95" t="s">
        <v>26</v>
      </c>
      <c r="B17" s="98">
        <v>260802</v>
      </c>
      <c r="C17" s="98">
        <v>237858</v>
      </c>
      <c r="D17" s="99">
        <v>22944</v>
      </c>
      <c r="E17" s="98">
        <v>132230</v>
      </c>
      <c r="F17" s="49">
        <f t="shared" si="0"/>
        <v>3.1232624593914471</v>
      </c>
      <c r="G17" s="49">
        <f t="shared" si="1"/>
        <v>507.0129830292712</v>
      </c>
      <c r="H17" s="49">
        <f t="shared" si="2"/>
        <v>555.91991860689996</v>
      </c>
    </row>
    <row r="18" spans="1:8" ht="18" customHeight="1" x14ac:dyDescent="0.25">
      <c r="A18" s="95" t="s">
        <v>27</v>
      </c>
      <c r="B18" s="98">
        <v>330128</v>
      </c>
      <c r="C18" s="98">
        <v>330128</v>
      </c>
      <c r="D18" s="99">
        <v>0</v>
      </c>
      <c r="E18" s="98">
        <v>248639</v>
      </c>
      <c r="F18" s="49">
        <f t="shared" si="0"/>
        <v>5.872834112082205</v>
      </c>
      <c r="G18" s="49">
        <f t="shared" si="1"/>
        <v>753.15938060388703</v>
      </c>
      <c r="H18" s="49">
        <f t="shared" si="2"/>
        <v>753.15938060388703</v>
      </c>
    </row>
    <row r="19" spans="1:8" ht="18" customHeight="1" x14ac:dyDescent="0.25">
      <c r="A19" s="95" t="s">
        <v>28</v>
      </c>
      <c r="B19" s="98">
        <v>263445</v>
      </c>
      <c r="C19" s="98">
        <v>262654</v>
      </c>
      <c r="D19" s="99">
        <v>791</v>
      </c>
      <c r="E19" s="98">
        <v>174512</v>
      </c>
      <c r="F19" s="49">
        <f t="shared" si="0"/>
        <v>4.1219600568200878</v>
      </c>
      <c r="G19" s="49">
        <f t="shared" si="1"/>
        <v>662.42289661978782</v>
      </c>
      <c r="H19" s="49">
        <f t="shared" si="2"/>
        <v>664.41782725562905</v>
      </c>
    </row>
    <row r="20" spans="1:8" ht="18" customHeight="1" x14ac:dyDescent="0.25">
      <c r="A20" s="97" t="s">
        <v>29</v>
      </c>
      <c r="B20" s="98">
        <v>43327</v>
      </c>
      <c r="C20" s="98">
        <v>43327</v>
      </c>
      <c r="D20" s="99">
        <v>0</v>
      </c>
      <c r="E20" s="98">
        <v>28422</v>
      </c>
      <c r="F20" s="49">
        <f t="shared" si="0"/>
        <v>0.67132546034049534</v>
      </c>
      <c r="G20" s="49">
        <f t="shared" si="1"/>
        <v>655.98818288826828</v>
      </c>
      <c r="H20" s="49">
        <f t="shared" si="2"/>
        <v>655.98818288826828</v>
      </c>
    </row>
    <row r="21" spans="1:8" ht="18" customHeight="1" x14ac:dyDescent="0.25">
      <c r="A21" s="97" t="s">
        <v>12</v>
      </c>
      <c r="B21" s="98">
        <f>SUM(B6:B20)</f>
        <v>9464225</v>
      </c>
      <c r="C21" s="98">
        <f>SUM(C6:C20)</f>
        <v>6367211</v>
      </c>
      <c r="D21" s="99">
        <f>SUM(D6:D20)</f>
        <v>3097014</v>
      </c>
      <c r="E21" s="98">
        <f>SUM(E6:E20)</f>
        <v>4233714</v>
      </c>
      <c r="F21" s="49">
        <f>SUM(F6:F20)</f>
        <v>100</v>
      </c>
      <c r="G21" s="49">
        <f t="shared" si="1"/>
        <v>447.33868858781358</v>
      </c>
      <c r="H21" s="49">
        <f>E21/C21*1000</f>
        <v>664.92440724832272</v>
      </c>
    </row>
    <row r="22" spans="1:8" ht="13.5" customHeight="1" x14ac:dyDescent="0.25">
      <c r="A22" s="157"/>
      <c r="B22" s="157"/>
      <c r="C22" s="157"/>
      <c r="D22" s="157"/>
      <c r="E22" s="157"/>
      <c r="F22" s="157"/>
      <c r="G22" s="157"/>
      <c r="H22" s="157"/>
    </row>
    <row r="23" spans="1:8" ht="13.5" customHeight="1" x14ac:dyDescent="0.25">
      <c r="A23" s="162"/>
      <c r="B23" s="162"/>
      <c r="C23" s="162"/>
      <c r="D23" s="162"/>
      <c r="E23" s="162"/>
      <c r="F23" s="162"/>
      <c r="G23" s="162"/>
      <c r="H23" s="43"/>
    </row>
    <row r="24" spans="1:8" ht="15.75" customHeight="1" x14ac:dyDescent="0.25">
      <c r="A24" s="20"/>
      <c r="B24" s="26"/>
      <c r="C24" s="26"/>
      <c r="D24" s="158"/>
      <c r="E24" s="158"/>
      <c r="F24" s="158"/>
      <c r="G24" s="26"/>
      <c r="H24" s="26"/>
    </row>
    <row r="25" spans="1:8" ht="14.25" customHeight="1" x14ac:dyDescent="0.25">
      <c r="A25" s="159"/>
      <c r="B25" s="159"/>
      <c r="C25" s="159"/>
      <c r="D25" s="159"/>
      <c r="E25" s="159"/>
      <c r="F25" s="159"/>
      <c r="G25" s="159"/>
      <c r="H25" s="159"/>
    </row>
    <row r="26" spans="1:8" ht="15.75" customHeight="1" x14ac:dyDescent="0.25">
      <c r="A26" s="159"/>
      <c r="B26" s="159"/>
      <c r="C26" s="159"/>
      <c r="D26" s="159"/>
      <c r="E26" s="159"/>
      <c r="F26" s="159"/>
      <c r="G26" s="159"/>
      <c r="H26" s="159"/>
    </row>
    <row r="27" spans="1:8" ht="13.5" customHeight="1" x14ac:dyDescent="0.25">
      <c r="H27" s="24"/>
    </row>
  </sheetData>
  <mergeCells count="12">
    <mergeCell ref="A26:H26"/>
    <mergeCell ref="A25:H25"/>
    <mergeCell ref="A1:H1"/>
    <mergeCell ref="A2:B2"/>
    <mergeCell ref="A3:A5"/>
    <mergeCell ref="F3:F5"/>
    <mergeCell ref="A23:G23"/>
    <mergeCell ref="E3:E5"/>
    <mergeCell ref="B3:D3"/>
    <mergeCell ref="B4:D4"/>
    <mergeCell ref="A22:H22"/>
    <mergeCell ref="D24:F24"/>
  </mergeCells>
  <printOptions horizontalCentered="1" verticalCentered="1"/>
  <pageMargins left="0" right="0" top="1" bottom="0" header="0.31496062992126" footer="0.31496062992126"/>
  <pageSetup paperSize="9" orientation="portrait" r:id="rId1"/>
  <headerFooter>
    <oddFooter>&amp;C7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rightToLeft="1" tabSelected="1" topLeftCell="A22" zoomScale="110" zoomScaleNormal="110" workbookViewId="0">
      <selection activeCell="C11" sqref="C11"/>
    </sheetView>
  </sheetViews>
  <sheetFormatPr defaultRowHeight="15" x14ac:dyDescent="0.25"/>
  <cols>
    <col min="1" max="1" width="9.42578125" customWidth="1"/>
    <col min="2" max="7" width="10.85546875" customWidth="1"/>
  </cols>
  <sheetData>
    <row r="1" spans="1:9" ht="30" customHeight="1" x14ac:dyDescent="0.25">
      <c r="A1" s="163" t="s">
        <v>59</v>
      </c>
      <c r="B1" s="163"/>
      <c r="C1" s="163"/>
      <c r="D1" s="163"/>
      <c r="E1" s="163"/>
      <c r="F1" s="163"/>
      <c r="G1" s="163"/>
    </row>
    <row r="2" spans="1:9" ht="19.5" customHeight="1" x14ac:dyDescent="0.25">
      <c r="A2" s="32" t="s">
        <v>31</v>
      </c>
      <c r="B2" s="5"/>
      <c r="C2" s="33"/>
      <c r="D2" s="33"/>
      <c r="E2" s="33"/>
      <c r="F2" s="34"/>
      <c r="G2" s="111"/>
    </row>
    <row r="3" spans="1:9" ht="18.75" customHeight="1" x14ac:dyDescent="0.25">
      <c r="A3" s="134" t="s">
        <v>18</v>
      </c>
      <c r="B3" s="135" t="s">
        <v>5</v>
      </c>
      <c r="C3" s="136"/>
      <c r="D3" s="137"/>
      <c r="E3" s="143" t="s">
        <v>6</v>
      </c>
      <c r="F3" s="135" t="s">
        <v>13</v>
      </c>
      <c r="G3" s="137"/>
    </row>
    <row r="4" spans="1:9" ht="18.75" customHeight="1" x14ac:dyDescent="0.25">
      <c r="A4" s="134"/>
      <c r="B4" s="138" t="s">
        <v>7</v>
      </c>
      <c r="C4" s="139"/>
      <c r="D4" s="140"/>
      <c r="E4" s="144"/>
      <c r="F4" s="141" t="s">
        <v>14</v>
      </c>
      <c r="G4" s="142"/>
    </row>
    <row r="5" spans="1:9" ht="29.25" customHeight="1" x14ac:dyDescent="0.25">
      <c r="A5" s="134"/>
      <c r="B5" s="4" t="s">
        <v>8</v>
      </c>
      <c r="C5" s="4" t="s">
        <v>9</v>
      </c>
      <c r="D5" s="4" t="s">
        <v>10</v>
      </c>
      <c r="E5" s="145"/>
      <c r="F5" s="4" t="s">
        <v>8</v>
      </c>
      <c r="G5" s="4" t="s">
        <v>9</v>
      </c>
      <c r="I5" s="9"/>
    </row>
    <row r="6" spans="1:9" ht="18" customHeight="1" x14ac:dyDescent="0.25">
      <c r="A6" s="6" t="s">
        <v>47</v>
      </c>
      <c r="B6" s="99">
        <v>3221732</v>
      </c>
      <c r="C6" s="99">
        <v>495319</v>
      </c>
      <c r="D6" s="99">
        <v>2726413</v>
      </c>
      <c r="E6" s="99">
        <v>99239</v>
      </c>
      <c r="F6" s="39">
        <f>E6/B6*1000</f>
        <v>30.802996649007426</v>
      </c>
      <c r="G6" s="39">
        <f>E6/C6*1000</f>
        <v>200.35371144656273</v>
      </c>
    </row>
    <row r="7" spans="1:9" ht="18" customHeight="1" x14ac:dyDescent="0.25">
      <c r="A7" s="6" t="s">
        <v>17</v>
      </c>
      <c r="B7" s="99">
        <v>233418</v>
      </c>
      <c r="C7" s="99">
        <v>0</v>
      </c>
      <c r="D7" s="99">
        <v>233418</v>
      </c>
      <c r="E7" s="99">
        <v>0</v>
      </c>
      <c r="F7" s="39">
        <f t="shared" ref="F7:F11" si="0">E7/B7*1000</f>
        <v>0</v>
      </c>
      <c r="G7" s="39">
        <v>0</v>
      </c>
    </row>
    <row r="8" spans="1:9" ht="18" customHeight="1" x14ac:dyDescent="0.25">
      <c r="A8" s="6" t="s">
        <v>19</v>
      </c>
      <c r="B8" s="99">
        <v>12421</v>
      </c>
      <c r="C8" s="99">
        <v>0</v>
      </c>
      <c r="D8" s="99">
        <v>12421</v>
      </c>
      <c r="E8" s="99">
        <v>0</v>
      </c>
      <c r="F8" s="39">
        <f t="shared" si="0"/>
        <v>0</v>
      </c>
      <c r="G8" s="39">
        <v>0</v>
      </c>
    </row>
    <row r="9" spans="1:9" ht="18" customHeight="1" x14ac:dyDescent="0.25">
      <c r="A9" s="6" t="s">
        <v>45</v>
      </c>
      <c r="B9" s="99">
        <v>15287</v>
      </c>
      <c r="C9" s="99">
        <v>0</v>
      </c>
      <c r="D9" s="99">
        <v>15287</v>
      </c>
      <c r="E9" s="99">
        <v>0</v>
      </c>
      <c r="F9" s="39">
        <f t="shared" si="0"/>
        <v>0</v>
      </c>
      <c r="G9" s="39">
        <v>0</v>
      </c>
    </row>
    <row r="10" spans="1:9" ht="18" customHeight="1" x14ac:dyDescent="0.25">
      <c r="A10" s="6" t="s">
        <v>46</v>
      </c>
      <c r="B10" s="99">
        <v>67898</v>
      </c>
      <c r="C10" s="99">
        <v>0</v>
      </c>
      <c r="D10" s="99">
        <v>67898</v>
      </c>
      <c r="E10" s="99">
        <v>0</v>
      </c>
      <c r="F10" s="39">
        <f t="shared" si="0"/>
        <v>0</v>
      </c>
      <c r="G10" s="39">
        <v>0</v>
      </c>
    </row>
    <row r="11" spans="1:9" ht="18" customHeight="1" x14ac:dyDescent="0.25">
      <c r="A11" s="6" t="s">
        <v>12</v>
      </c>
      <c r="B11" s="99">
        <f>SUM(B6:B10)</f>
        <v>3550756</v>
      </c>
      <c r="C11" s="99">
        <f>SUM(C6:C10)</f>
        <v>495319</v>
      </c>
      <c r="D11" s="99">
        <f>SUM(D6:D10)</f>
        <v>3055437</v>
      </c>
      <c r="E11" s="99">
        <f>SUM(E6:E10)</f>
        <v>99239</v>
      </c>
      <c r="F11" s="39">
        <f t="shared" si="0"/>
        <v>27.948695996007611</v>
      </c>
      <c r="G11" s="39">
        <f t="shared" ref="G11" si="1">E11/C11*1000</f>
        <v>200.35371144656273</v>
      </c>
    </row>
    <row r="12" spans="1:9" ht="21.75" customHeight="1" x14ac:dyDescent="0.25"/>
    <row r="13" spans="1:9" ht="21.75" customHeight="1" x14ac:dyDescent="0.25"/>
    <row r="14" spans="1:9" ht="31.5" customHeight="1" x14ac:dyDescent="0.25">
      <c r="A14" s="133" t="s">
        <v>60</v>
      </c>
      <c r="B14" s="133"/>
      <c r="C14" s="133"/>
      <c r="D14" s="133"/>
      <c r="E14" s="133"/>
      <c r="F14" s="133"/>
      <c r="G14" s="133"/>
    </row>
    <row r="15" spans="1:9" ht="18" customHeight="1" x14ac:dyDescent="0.25">
      <c r="A15" s="21" t="s">
        <v>33</v>
      </c>
      <c r="B15" s="22"/>
      <c r="C15" s="17"/>
      <c r="D15" s="17"/>
      <c r="E15" s="17"/>
      <c r="F15" s="9"/>
      <c r="G15" s="112"/>
    </row>
    <row r="16" spans="1:9" ht="15" customHeight="1" x14ac:dyDescent="0.25">
      <c r="A16" s="134" t="s">
        <v>18</v>
      </c>
      <c r="B16" s="135" t="s">
        <v>5</v>
      </c>
      <c r="C16" s="136"/>
      <c r="D16" s="137"/>
      <c r="E16" s="143" t="s">
        <v>6</v>
      </c>
      <c r="F16" s="135" t="s">
        <v>13</v>
      </c>
      <c r="G16" s="137"/>
    </row>
    <row r="17" spans="1:13" x14ac:dyDescent="0.25">
      <c r="A17" s="134"/>
      <c r="B17" s="138" t="s">
        <v>7</v>
      </c>
      <c r="C17" s="139"/>
      <c r="D17" s="140"/>
      <c r="E17" s="144"/>
      <c r="F17" s="141" t="s">
        <v>14</v>
      </c>
      <c r="G17" s="142"/>
      <c r="J17" s="30"/>
      <c r="K17" s="30"/>
    </row>
    <row r="18" spans="1:13" ht="25.5" x14ac:dyDescent="0.25">
      <c r="A18" s="134"/>
      <c r="B18" s="13" t="s">
        <v>8</v>
      </c>
      <c r="C18" s="13" t="s">
        <v>42</v>
      </c>
      <c r="D18" s="13" t="s">
        <v>10</v>
      </c>
      <c r="E18" s="145"/>
      <c r="F18" s="13" t="s">
        <v>8</v>
      </c>
      <c r="G18" s="13" t="s">
        <v>9</v>
      </c>
    </row>
    <row r="19" spans="1:13" x14ac:dyDescent="0.25">
      <c r="A19" s="6" t="s">
        <v>47</v>
      </c>
      <c r="B19" s="99">
        <f>C19+D19</f>
        <v>467777</v>
      </c>
      <c r="C19" s="99">
        <v>463725</v>
      </c>
      <c r="D19" s="99">
        <v>4052</v>
      </c>
      <c r="E19" s="99">
        <v>292917</v>
      </c>
      <c r="F19" s="39">
        <f>E19/B19*1000</f>
        <v>626.18940221515811</v>
      </c>
      <c r="G19" s="39">
        <f>E19/C19*1000</f>
        <v>631.66100598415005</v>
      </c>
      <c r="I19" s="30"/>
      <c r="J19" s="30"/>
      <c r="K19" s="30"/>
      <c r="L19" s="30"/>
      <c r="M19" s="30"/>
    </row>
    <row r="20" spans="1:13" x14ac:dyDescent="0.25">
      <c r="A20" s="6" t="s">
        <v>17</v>
      </c>
      <c r="B20" s="99">
        <f t="shared" ref="B20:B33" si="2">C20+D20</f>
        <v>448122</v>
      </c>
      <c r="C20" s="99">
        <v>444976</v>
      </c>
      <c r="D20" s="99">
        <v>3146</v>
      </c>
      <c r="E20" s="99">
        <v>330501</v>
      </c>
      <c r="F20" s="39">
        <f t="shared" ref="F20:F34" si="3">E20/B20*1000</f>
        <v>737.52460267516437</v>
      </c>
      <c r="G20" s="39">
        <f t="shared" ref="G20:G34" si="4">E20/C20*1000</f>
        <v>742.73893423465529</v>
      </c>
      <c r="I20" s="30"/>
      <c r="J20" s="30"/>
      <c r="K20" s="30"/>
      <c r="L20" s="30"/>
      <c r="M20" s="30"/>
    </row>
    <row r="21" spans="1:13" x14ac:dyDescent="0.25">
      <c r="A21" s="29" t="s">
        <v>19</v>
      </c>
      <c r="B21" s="99">
        <f t="shared" si="2"/>
        <v>604916</v>
      </c>
      <c r="C21" s="101">
        <v>604916</v>
      </c>
      <c r="D21" s="99">
        <v>0</v>
      </c>
      <c r="E21" s="101">
        <v>416901</v>
      </c>
      <c r="F21" s="39">
        <f t="shared" si="3"/>
        <v>689.18825093070768</v>
      </c>
      <c r="G21" s="39">
        <f t="shared" si="4"/>
        <v>689.18825093070768</v>
      </c>
      <c r="I21" s="30"/>
      <c r="J21" s="30"/>
      <c r="K21" s="30"/>
      <c r="L21" s="30"/>
      <c r="M21" s="30"/>
    </row>
    <row r="22" spans="1:13" x14ac:dyDescent="0.25">
      <c r="A22" s="51" t="s">
        <v>45</v>
      </c>
      <c r="B22" s="99">
        <f t="shared" si="2"/>
        <v>265747</v>
      </c>
      <c r="C22" s="101">
        <v>263455</v>
      </c>
      <c r="D22" s="101">
        <v>2292</v>
      </c>
      <c r="E22" s="101">
        <v>202754</v>
      </c>
      <c r="F22" s="39">
        <f t="shared" si="3"/>
        <v>762.95875400286741</v>
      </c>
      <c r="G22" s="39">
        <f t="shared" si="4"/>
        <v>769.59632574823024</v>
      </c>
      <c r="I22" s="30"/>
      <c r="J22" s="30"/>
      <c r="K22" s="30"/>
      <c r="L22" s="30"/>
      <c r="M22" s="30"/>
    </row>
    <row r="23" spans="1:13" x14ac:dyDescent="0.25">
      <c r="A23" s="36" t="s">
        <v>20</v>
      </c>
      <c r="B23" s="99">
        <f t="shared" si="2"/>
        <v>154520</v>
      </c>
      <c r="C23" s="98">
        <v>154520</v>
      </c>
      <c r="D23" s="99">
        <v>0</v>
      </c>
      <c r="E23" s="98">
        <v>116225</v>
      </c>
      <c r="F23" s="39">
        <f t="shared" si="3"/>
        <v>752.16800414185866</v>
      </c>
      <c r="G23" s="39">
        <f t="shared" si="4"/>
        <v>752.16800414185866</v>
      </c>
      <c r="I23" s="30"/>
    </row>
    <row r="24" spans="1:13" x14ac:dyDescent="0.25">
      <c r="A24" s="36" t="s">
        <v>21</v>
      </c>
      <c r="B24" s="99">
        <f t="shared" si="2"/>
        <v>302994</v>
      </c>
      <c r="C24" s="99">
        <v>302941</v>
      </c>
      <c r="D24" s="99">
        <v>53</v>
      </c>
      <c r="E24" s="99">
        <v>270195</v>
      </c>
      <c r="F24" s="39">
        <f t="shared" si="3"/>
        <v>891.75033168973641</v>
      </c>
      <c r="G24" s="39">
        <f t="shared" si="4"/>
        <v>891.90634479981247</v>
      </c>
      <c r="I24" s="30"/>
      <c r="J24" s="30"/>
      <c r="K24" s="30"/>
      <c r="L24" s="30"/>
      <c r="M24" s="30"/>
    </row>
    <row r="25" spans="1:13" x14ac:dyDescent="0.25">
      <c r="A25" s="36" t="s">
        <v>22</v>
      </c>
      <c r="B25" s="99">
        <f t="shared" si="2"/>
        <v>73634</v>
      </c>
      <c r="C25" s="99">
        <v>72984</v>
      </c>
      <c r="D25" s="99">
        <v>650</v>
      </c>
      <c r="E25" s="99">
        <v>72327</v>
      </c>
      <c r="F25" s="39">
        <f t="shared" si="3"/>
        <v>982.25004753239</v>
      </c>
      <c r="G25" s="39">
        <f t="shared" si="4"/>
        <v>990.99802696481424</v>
      </c>
      <c r="I25" s="30"/>
    </row>
    <row r="26" spans="1:13" x14ac:dyDescent="0.25">
      <c r="A26" s="36" t="s">
        <v>23</v>
      </c>
      <c r="B26" s="99">
        <f t="shared" si="2"/>
        <v>1105891</v>
      </c>
      <c r="C26" s="99">
        <v>1103611</v>
      </c>
      <c r="D26" s="99">
        <v>2280</v>
      </c>
      <c r="E26" s="99">
        <v>809645</v>
      </c>
      <c r="F26" s="39">
        <f t="shared" si="3"/>
        <v>732.12007331644804</v>
      </c>
      <c r="G26" s="39">
        <f t="shared" si="4"/>
        <v>733.63259336849671</v>
      </c>
      <c r="I26" s="30"/>
    </row>
    <row r="27" spans="1:13" x14ac:dyDescent="0.25">
      <c r="A27" s="36" t="s">
        <v>46</v>
      </c>
      <c r="B27" s="99">
        <f t="shared" si="2"/>
        <v>671032</v>
      </c>
      <c r="C27" s="99">
        <v>667311</v>
      </c>
      <c r="D27" s="99">
        <v>3721</v>
      </c>
      <c r="E27" s="99">
        <v>417138</v>
      </c>
      <c r="F27" s="39">
        <f t="shared" si="3"/>
        <v>621.63652404058223</v>
      </c>
      <c r="G27" s="39">
        <f t="shared" si="4"/>
        <v>625.10283810696967</v>
      </c>
      <c r="I27" s="30"/>
    </row>
    <row r="28" spans="1:13" x14ac:dyDescent="0.25">
      <c r="A28" s="36" t="s">
        <v>24</v>
      </c>
      <c r="B28" s="99">
        <f t="shared" si="2"/>
        <v>209714</v>
      </c>
      <c r="C28" s="99">
        <v>208066</v>
      </c>
      <c r="D28" s="99">
        <v>1648</v>
      </c>
      <c r="E28" s="99">
        <v>111418</v>
      </c>
      <c r="F28" s="39">
        <f t="shared" si="3"/>
        <v>531.2854649665735</v>
      </c>
      <c r="G28" s="39">
        <f t="shared" si="4"/>
        <v>535.49354531735128</v>
      </c>
      <c r="I28" s="30"/>
      <c r="J28" s="30"/>
      <c r="M28" s="30"/>
    </row>
    <row r="29" spans="1:13" x14ac:dyDescent="0.25">
      <c r="A29" s="36" t="s">
        <v>25</v>
      </c>
      <c r="B29" s="99">
        <f t="shared" si="2"/>
        <v>711420</v>
      </c>
      <c r="C29" s="99">
        <v>711420</v>
      </c>
      <c r="D29" s="99">
        <v>0</v>
      </c>
      <c r="E29" s="99">
        <v>510651</v>
      </c>
      <c r="F29" s="39">
        <f t="shared" si="3"/>
        <v>717.79117820696638</v>
      </c>
      <c r="G29" s="39">
        <f t="shared" si="4"/>
        <v>717.79117820696638</v>
      </c>
      <c r="I29" s="30"/>
    </row>
    <row r="30" spans="1:13" ht="17.25" customHeight="1" x14ac:dyDescent="0.25">
      <c r="A30" s="36" t="s">
        <v>26</v>
      </c>
      <c r="B30" s="99">
        <f t="shared" si="2"/>
        <v>260802</v>
      </c>
      <c r="C30" s="99">
        <v>237858</v>
      </c>
      <c r="D30" s="99">
        <v>22944</v>
      </c>
      <c r="E30" s="99">
        <v>132230</v>
      </c>
      <c r="F30" s="39">
        <f t="shared" si="3"/>
        <v>507.0129830292712</v>
      </c>
      <c r="G30" s="39">
        <f t="shared" si="4"/>
        <v>555.91991860689996</v>
      </c>
      <c r="I30" s="30"/>
    </row>
    <row r="31" spans="1:13" x14ac:dyDescent="0.25">
      <c r="A31" s="36" t="s">
        <v>32</v>
      </c>
      <c r="B31" s="99">
        <f t="shared" si="2"/>
        <v>330128</v>
      </c>
      <c r="C31" s="99">
        <v>330128</v>
      </c>
      <c r="D31" s="99">
        <v>0</v>
      </c>
      <c r="E31" s="99">
        <v>248639</v>
      </c>
      <c r="F31" s="39">
        <f t="shared" si="3"/>
        <v>753.15938060388703</v>
      </c>
      <c r="G31" s="39">
        <f t="shared" si="4"/>
        <v>753.15938060388703</v>
      </c>
      <c r="I31" s="30"/>
    </row>
    <row r="32" spans="1:13" x14ac:dyDescent="0.25">
      <c r="A32" s="36" t="s">
        <v>28</v>
      </c>
      <c r="B32" s="99">
        <f t="shared" si="2"/>
        <v>263445</v>
      </c>
      <c r="C32" s="99">
        <v>262654</v>
      </c>
      <c r="D32" s="99">
        <v>791</v>
      </c>
      <c r="E32" s="99">
        <v>174512</v>
      </c>
      <c r="F32" s="39">
        <f t="shared" si="3"/>
        <v>662.42289661978782</v>
      </c>
      <c r="G32" s="39">
        <f t="shared" si="4"/>
        <v>664.41782725562905</v>
      </c>
      <c r="I32" s="30"/>
      <c r="J32" s="30"/>
    </row>
    <row r="33" spans="1:12" x14ac:dyDescent="0.25">
      <c r="A33" s="36" t="s">
        <v>29</v>
      </c>
      <c r="B33" s="99">
        <f t="shared" si="2"/>
        <v>43327</v>
      </c>
      <c r="C33" s="99">
        <v>43327</v>
      </c>
      <c r="D33" s="99">
        <v>0</v>
      </c>
      <c r="E33" s="99">
        <v>28422</v>
      </c>
      <c r="F33" s="39">
        <f t="shared" si="3"/>
        <v>655.98818288826828</v>
      </c>
      <c r="G33" s="39">
        <f t="shared" si="4"/>
        <v>655.98818288826828</v>
      </c>
      <c r="I33" s="30"/>
    </row>
    <row r="34" spans="1:12" x14ac:dyDescent="0.25">
      <c r="A34" s="37" t="s">
        <v>12</v>
      </c>
      <c r="B34" s="99">
        <f>SUM(B19:B33)</f>
        <v>5913469</v>
      </c>
      <c r="C34" s="99">
        <f>SUM(C19:C33)</f>
        <v>5871892</v>
      </c>
      <c r="D34" s="99">
        <f>SUM(D19:D33)</f>
        <v>41577</v>
      </c>
      <c r="E34" s="99">
        <f>SUM(E19:E33)</f>
        <v>4134475</v>
      </c>
      <c r="F34" s="39">
        <f t="shared" si="3"/>
        <v>699.16236983739998</v>
      </c>
      <c r="G34" s="39">
        <f t="shared" si="4"/>
        <v>704.11291624573482</v>
      </c>
      <c r="I34" s="30"/>
      <c r="J34" s="30"/>
      <c r="K34" s="30"/>
      <c r="L34" s="30"/>
    </row>
    <row r="35" spans="1:12" x14ac:dyDescent="0.25">
      <c r="J35" s="30"/>
      <c r="K35" s="30"/>
      <c r="L35" s="30"/>
    </row>
    <row r="36" spans="1:12" ht="18" customHeight="1" x14ac:dyDescent="0.25">
      <c r="A36" s="43"/>
      <c r="B36" s="43"/>
      <c r="C36" s="43"/>
      <c r="D36" s="43"/>
      <c r="E36" s="43"/>
      <c r="F36" s="43"/>
      <c r="G36" s="43"/>
      <c r="H36" s="43"/>
      <c r="I36" s="30"/>
      <c r="J36" s="30"/>
    </row>
    <row r="37" spans="1:12" x14ac:dyDescent="0.25">
      <c r="E37" s="30"/>
    </row>
    <row r="38" spans="1:12" x14ac:dyDescent="0.25">
      <c r="E38" s="30"/>
    </row>
    <row r="40" spans="1:12" x14ac:dyDescent="0.25">
      <c r="E40" s="30"/>
    </row>
  </sheetData>
  <mergeCells count="14">
    <mergeCell ref="A14:G14"/>
    <mergeCell ref="A16:A18"/>
    <mergeCell ref="B16:D16"/>
    <mergeCell ref="B17:D17"/>
    <mergeCell ref="E16:E18"/>
    <mergeCell ref="F16:G16"/>
    <mergeCell ref="F17:G17"/>
    <mergeCell ref="A1:G1"/>
    <mergeCell ref="A3:A5"/>
    <mergeCell ref="E3:E5"/>
    <mergeCell ref="B3:D3"/>
    <mergeCell ref="B4:D4"/>
    <mergeCell ref="F3:G3"/>
    <mergeCell ref="F4:G4"/>
  </mergeCells>
  <printOptions horizontalCentered="1" verticalCentered="1"/>
  <pageMargins left="0.511811023622047" right="1.261811024" top="0.39370078740157499" bottom="0.39370078740157499" header="0.31496062992126" footer="0.31496062992126"/>
  <pageSetup paperSize="9" scale="95" orientation="portrait" r:id="rId1"/>
  <headerFooter>
    <oddFooter>&amp;C&amp;[8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rightToLeft="1" workbookViewId="0">
      <selection activeCell="C10" sqref="C10"/>
    </sheetView>
  </sheetViews>
  <sheetFormatPr defaultRowHeight="15" x14ac:dyDescent="0.25"/>
  <cols>
    <col min="1" max="4" width="18.28515625" customWidth="1"/>
    <col min="8" max="8" width="12" bestFit="1" customWidth="1"/>
    <col min="9" max="9" width="11.85546875" bestFit="1" customWidth="1"/>
    <col min="12" max="12" width="11.85546875" bestFit="1" customWidth="1"/>
  </cols>
  <sheetData>
    <row r="1" spans="1:15" ht="28.5" customHeight="1" x14ac:dyDescent="0.25"/>
    <row r="2" spans="1:15" ht="18" customHeight="1" x14ac:dyDescent="0.25"/>
    <row r="3" spans="1:15" ht="33" customHeight="1" x14ac:dyDescent="0.25">
      <c r="A3" s="133" t="s">
        <v>62</v>
      </c>
      <c r="B3" s="133"/>
      <c r="C3" s="133"/>
      <c r="D3" s="133"/>
    </row>
    <row r="4" spans="1:15" ht="22.5" customHeight="1" x14ac:dyDescent="0.25">
      <c r="A4" s="21" t="s">
        <v>36</v>
      </c>
      <c r="B4" s="9"/>
      <c r="C4" s="9"/>
      <c r="D4" s="112"/>
    </row>
    <row r="5" spans="1:15" ht="39.950000000000003" customHeight="1" x14ac:dyDescent="0.25">
      <c r="A5" s="113" t="s">
        <v>41</v>
      </c>
      <c r="B5" s="11" t="s">
        <v>38</v>
      </c>
      <c r="C5" s="12" t="s">
        <v>40</v>
      </c>
      <c r="D5" s="11" t="s">
        <v>35</v>
      </c>
      <c r="I5" s="75"/>
      <c r="J5" s="75"/>
      <c r="K5" s="75"/>
      <c r="L5" s="75"/>
      <c r="M5" s="75"/>
      <c r="N5" s="75"/>
      <c r="O5" s="75"/>
    </row>
    <row r="6" spans="1:15" ht="31.5" customHeight="1" x14ac:dyDescent="0.25">
      <c r="A6" s="16" t="s">
        <v>3</v>
      </c>
      <c r="B6" s="102">
        <v>6367211</v>
      </c>
      <c r="C6" s="76">
        <f>D6/B6*1000</f>
        <v>1643.2797592945287</v>
      </c>
      <c r="D6" s="102">
        <v>10463108.959457476</v>
      </c>
      <c r="E6" s="9"/>
      <c r="F6" s="9"/>
      <c r="G6" s="9"/>
      <c r="H6" s="9"/>
      <c r="I6" s="75"/>
      <c r="J6" s="75"/>
      <c r="K6" s="75"/>
      <c r="L6" s="75"/>
      <c r="M6" s="75"/>
      <c r="N6" s="75"/>
      <c r="O6" s="75"/>
    </row>
    <row r="7" spans="1:15" x14ac:dyDescent="0.25">
      <c r="A7" s="157"/>
      <c r="B7" s="157"/>
      <c r="C7" s="157"/>
      <c r="D7" s="157"/>
      <c r="E7" s="43"/>
      <c r="F7" s="43"/>
      <c r="G7" s="43"/>
      <c r="H7" s="43"/>
      <c r="I7" s="75"/>
      <c r="J7" s="75"/>
      <c r="K7" s="75"/>
      <c r="L7" s="75"/>
      <c r="M7" s="75"/>
      <c r="N7" s="75"/>
      <c r="O7" s="75"/>
    </row>
    <row r="8" spans="1:15" x14ac:dyDescent="0.25">
      <c r="A8" s="162"/>
      <c r="B8" s="162"/>
    </row>
  </sheetData>
  <mergeCells count="3">
    <mergeCell ref="A8:B8"/>
    <mergeCell ref="A7:D7"/>
    <mergeCell ref="A3:D3"/>
  </mergeCells>
  <printOptions horizontalCentered="1" verticalCentered="1"/>
  <pageMargins left="0.25" right="1.25" top="0.98425196850393704" bottom="0.98425196850393704" header="0.31496062992126" footer="0.31496062992126"/>
  <pageSetup paperSize="9" orientation="portrait" r:id="rId1"/>
  <headerFooter>
    <oddFooter>&amp;C9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rightToLeft="1" topLeftCell="A16" zoomScaleNormal="100" workbookViewId="0">
      <selection activeCell="F15" sqref="F15:F17"/>
    </sheetView>
  </sheetViews>
  <sheetFormatPr defaultRowHeight="15" x14ac:dyDescent="0.25"/>
  <cols>
    <col min="1" max="1" width="11.28515625" customWidth="1"/>
    <col min="2" max="2" width="10.140625" customWidth="1"/>
    <col min="3" max="3" width="10.140625" bestFit="1" customWidth="1"/>
    <col min="4" max="4" width="11.7109375" bestFit="1" customWidth="1"/>
    <col min="5" max="5" width="10.7109375" customWidth="1"/>
    <col min="6" max="6" width="9.85546875" customWidth="1"/>
    <col min="7" max="7" width="8" customWidth="1"/>
  </cols>
  <sheetData>
    <row r="1" spans="1:8" ht="33" customHeight="1" x14ac:dyDescent="0.25">
      <c r="A1" s="133" t="s">
        <v>79</v>
      </c>
      <c r="B1" s="133"/>
      <c r="C1" s="133"/>
      <c r="D1" s="133"/>
      <c r="E1" s="133"/>
      <c r="F1" s="133"/>
      <c r="G1" s="133"/>
      <c r="H1" s="133"/>
    </row>
    <row r="2" spans="1:8" ht="23.25" customHeight="1" x14ac:dyDescent="0.25">
      <c r="A2" s="81" t="s">
        <v>48</v>
      </c>
      <c r="B2" s="5"/>
      <c r="C2" s="33"/>
      <c r="D2" s="33"/>
      <c r="E2" s="33"/>
      <c r="F2" s="33"/>
      <c r="G2" s="33"/>
      <c r="H2" s="111"/>
    </row>
    <row r="3" spans="1:8" ht="21.75" customHeight="1" x14ac:dyDescent="0.25">
      <c r="A3" s="134" t="s">
        <v>68</v>
      </c>
      <c r="B3" s="135" t="s">
        <v>5</v>
      </c>
      <c r="C3" s="136"/>
      <c r="D3" s="136"/>
      <c r="E3" s="137"/>
      <c r="F3" s="143" t="s">
        <v>6</v>
      </c>
      <c r="G3" s="135" t="s">
        <v>13</v>
      </c>
      <c r="H3" s="137"/>
    </row>
    <row r="4" spans="1:8" ht="21.75" customHeight="1" x14ac:dyDescent="0.25">
      <c r="A4" s="134"/>
      <c r="B4" s="138" t="s">
        <v>7</v>
      </c>
      <c r="C4" s="139"/>
      <c r="D4" s="139"/>
      <c r="E4" s="140"/>
      <c r="F4" s="144"/>
      <c r="G4" s="141" t="s">
        <v>14</v>
      </c>
      <c r="H4" s="142"/>
    </row>
    <row r="5" spans="1:8" ht="25.5" customHeight="1" x14ac:dyDescent="0.25">
      <c r="A5" s="134"/>
      <c r="B5" s="82" t="s">
        <v>8</v>
      </c>
      <c r="C5" s="82" t="s">
        <v>9</v>
      </c>
      <c r="D5" s="82" t="s">
        <v>10</v>
      </c>
      <c r="E5" s="82" t="s">
        <v>11</v>
      </c>
      <c r="F5" s="145"/>
      <c r="G5" s="82" t="s">
        <v>8</v>
      </c>
      <c r="H5" s="117" t="s">
        <v>9</v>
      </c>
    </row>
    <row r="6" spans="1:8" ht="23.25" customHeight="1" x14ac:dyDescent="0.25">
      <c r="A6" s="16" t="s">
        <v>69</v>
      </c>
      <c r="B6" s="99">
        <f>C6+D6++E6</f>
        <v>680543</v>
      </c>
      <c r="C6" s="99">
        <v>619939</v>
      </c>
      <c r="D6" s="99">
        <v>6330</v>
      </c>
      <c r="E6" s="99">
        <v>54274</v>
      </c>
      <c r="F6" s="99">
        <v>252437</v>
      </c>
      <c r="G6" s="39">
        <f>F6/B6*1000</f>
        <v>370.93468010103697</v>
      </c>
      <c r="H6" s="40">
        <f>F6/C6*1000</f>
        <v>407.19651449578106</v>
      </c>
    </row>
    <row r="7" spans="1:8" ht="23.25" customHeight="1" x14ac:dyDescent="0.25">
      <c r="A7" s="16" t="s">
        <v>70</v>
      </c>
      <c r="B7" s="99">
        <f>C7+D7++E7</f>
        <v>2411918</v>
      </c>
      <c r="C7" s="99">
        <v>71349</v>
      </c>
      <c r="D7" s="99">
        <v>2340569</v>
      </c>
      <c r="E7" s="99">
        <v>0</v>
      </c>
      <c r="F7" s="99">
        <v>14144</v>
      </c>
      <c r="G7" s="39">
        <f>F7/B7*1000</f>
        <v>5.8642126307776632</v>
      </c>
      <c r="H7" s="40">
        <f>F7/C7*1000</f>
        <v>198.23683583512033</v>
      </c>
    </row>
    <row r="8" spans="1:8" ht="23.25" customHeight="1" x14ac:dyDescent="0.25">
      <c r="A8" s="16" t="s">
        <v>12</v>
      </c>
      <c r="B8" s="99">
        <f>SUM(B6:B7)</f>
        <v>3092461</v>
      </c>
      <c r="C8" s="99">
        <f>SUM(C6:C7)</f>
        <v>691288</v>
      </c>
      <c r="D8" s="99">
        <f>SUM(D6:D7)</f>
        <v>2346899</v>
      </c>
      <c r="E8" s="99">
        <f>SUM(E6:E7)</f>
        <v>54274</v>
      </c>
      <c r="F8" s="99">
        <f>SUM(F6:F7)</f>
        <v>266581</v>
      </c>
      <c r="G8" s="39">
        <f>F8/B8*1000</f>
        <v>86.203512348255956</v>
      </c>
      <c r="H8" s="40">
        <f>F8/C8*1000</f>
        <v>385.62943375264723</v>
      </c>
    </row>
    <row r="9" spans="1:8" x14ac:dyDescent="0.25">
      <c r="A9" s="146" t="s">
        <v>71</v>
      </c>
      <c r="B9" s="146"/>
      <c r="C9" s="146"/>
      <c r="D9" s="146"/>
      <c r="E9" s="83"/>
      <c r="F9" s="165"/>
      <c r="G9" s="165"/>
      <c r="H9" s="165"/>
    </row>
    <row r="10" spans="1:8" x14ac:dyDescent="0.25">
      <c r="A10" s="80"/>
      <c r="B10" s="80"/>
      <c r="C10" s="80"/>
      <c r="D10" s="80"/>
      <c r="E10" s="83"/>
      <c r="F10" s="87"/>
      <c r="G10" s="87"/>
      <c r="H10" s="87"/>
    </row>
    <row r="11" spans="1:8" x14ac:dyDescent="0.25">
      <c r="A11" s="83"/>
      <c r="B11" s="83"/>
      <c r="C11" s="83"/>
      <c r="D11" s="83"/>
      <c r="E11" s="83"/>
      <c r="F11" s="83"/>
      <c r="G11" s="83"/>
      <c r="H11" s="83"/>
    </row>
    <row r="12" spans="1:8" x14ac:dyDescent="0.25">
      <c r="A12" s="83"/>
      <c r="B12" s="83"/>
      <c r="C12" s="83"/>
      <c r="D12" s="83"/>
      <c r="E12" s="83"/>
      <c r="F12" s="83"/>
      <c r="G12" s="83"/>
      <c r="H12" s="83"/>
    </row>
    <row r="13" spans="1:8" ht="30.75" customHeight="1" x14ac:dyDescent="0.25">
      <c r="A13" s="166" t="s">
        <v>78</v>
      </c>
      <c r="B13" s="166"/>
      <c r="C13" s="166"/>
      <c r="D13" s="166"/>
      <c r="E13" s="166"/>
      <c r="F13" s="166"/>
      <c r="G13" s="166"/>
      <c r="H13" s="166"/>
    </row>
    <row r="14" spans="1:8" ht="20.25" customHeight="1" x14ac:dyDescent="0.25">
      <c r="A14" s="81" t="s">
        <v>49</v>
      </c>
      <c r="B14" s="5"/>
      <c r="C14" s="3"/>
      <c r="D14" s="3"/>
      <c r="E14" s="3"/>
      <c r="F14" s="3"/>
      <c r="G14" s="3"/>
      <c r="H14" s="111"/>
    </row>
    <row r="15" spans="1:8" ht="20.25" customHeight="1" x14ac:dyDescent="0.25">
      <c r="A15" s="134" t="s">
        <v>68</v>
      </c>
      <c r="B15" s="135" t="s">
        <v>5</v>
      </c>
      <c r="C15" s="136"/>
      <c r="D15" s="136"/>
      <c r="E15" s="137"/>
      <c r="F15" s="143" t="s">
        <v>6</v>
      </c>
      <c r="G15" s="164" t="s">
        <v>13</v>
      </c>
      <c r="H15" s="119"/>
    </row>
    <row r="16" spans="1:8" ht="20.25" customHeight="1" x14ac:dyDescent="0.25">
      <c r="A16" s="134"/>
      <c r="B16" s="138" t="s">
        <v>7</v>
      </c>
      <c r="C16" s="139"/>
      <c r="D16" s="139"/>
      <c r="E16" s="140"/>
      <c r="F16" s="144"/>
      <c r="G16" s="141" t="s">
        <v>14</v>
      </c>
      <c r="H16" s="142"/>
    </row>
    <row r="17" spans="1:8" ht="28.5" customHeight="1" x14ac:dyDescent="0.25">
      <c r="A17" s="134"/>
      <c r="B17" s="82" t="s">
        <v>8</v>
      </c>
      <c r="C17" s="82" t="s">
        <v>9</v>
      </c>
      <c r="D17" s="82" t="s">
        <v>10</v>
      </c>
      <c r="E17" s="82" t="s">
        <v>11</v>
      </c>
      <c r="F17" s="145"/>
      <c r="G17" s="82" t="s">
        <v>8</v>
      </c>
      <c r="H17" s="82" t="s">
        <v>9</v>
      </c>
    </row>
    <row r="18" spans="1:8" ht="28.5" customHeight="1" x14ac:dyDescent="0.25">
      <c r="A18" s="78" t="s">
        <v>72</v>
      </c>
      <c r="B18" s="38">
        <f>C18+D18+E18</f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ht="29.25" customHeight="1" x14ac:dyDescent="0.25">
      <c r="A19" s="78" t="s">
        <v>73</v>
      </c>
      <c r="B19" s="99">
        <f t="shared" ref="B19:B20" si="0">C19+D19+E19</f>
        <v>486918</v>
      </c>
      <c r="C19" s="99">
        <v>71349</v>
      </c>
      <c r="D19" s="99">
        <v>415569</v>
      </c>
      <c r="E19" s="99">
        <v>0</v>
      </c>
      <c r="F19" s="99">
        <v>14144</v>
      </c>
      <c r="G19" s="39">
        <f>F19/B19*1000</f>
        <v>29.048012190964393</v>
      </c>
      <c r="H19" s="40">
        <f>F19/C19*1000</f>
        <v>198.23683583512033</v>
      </c>
    </row>
    <row r="20" spans="1:8" ht="26.25" customHeight="1" x14ac:dyDescent="0.25">
      <c r="A20" s="78" t="s">
        <v>74</v>
      </c>
      <c r="B20" s="99">
        <f t="shared" si="0"/>
        <v>1925000</v>
      </c>
      <c r="C20" s="99">
        <v>0</v>
      </c>
      <c r="D20" s="99">
        <v>1925000</v>
      </c>
      <c r="E20" s="99">
        <v>0</v>
      </c>
      <c r="F20" s="99">
        <v>0</v>
      </c>
      <c r="G20" s="39">
        <f>F20/B20*1000</f>
        <v>0</v>
      </c>
      <c r="H20" s="40">
        <v>0</v>
      </c>
    </row>
    <row r="21" spans="1:8" ht="23.25" customHeight="1" x14ac:dyDescent="0.25">
      <c r="A21" s="86" t="s">
        <v>12</v>
      </c>
      <c r="B21" s="99">
        <f>SUM(B18:B20)</f>
        <v>2411918</v>
      </c>
      <c r="C21" s="99">
        <f t="shared" ref="C21:F21" si="1">SUM(C18:C20)</f>
        <v>71349</v>
      </c>
      <c r="D21" s="99">
        <f t="shared" si="1"/>
        <v>2340569</v>
      </c>
      <c r="E21" s="99">
        <f t="shared" si="1"/>
        <v>0</v>
      </c>
      <c r="F21" s="99">
        <f t="shared" si="1"/>
        <v>14144</v>
      </c>
      <c r="G21" s="39">
        <f>F21/B21*1000</f>
        <v>5.8642126307776632</v>
      </c>
      <c r="H21" s="40">
        <f>F21/C21*1000</f>
        <v>198.23683583512033</v>
      </c>
    </row>
    <row r="22" spans="1:8" x14ac:dyDescent="0.25">
      <c r="A22" s="48"/>
      <c r="B22" s="48"/>
      <c r="C22" s="48"/>
      <c r="D22" s="48"/>
      <c r="E22" s="48"/>
      <c r="F22" s="48"/>
      <c r="G22" s="48"/>
      <c r="H22" s="48"/>
    </row>
  </sheetData>
  <mergeCells count="16">
    <mergeCell ref="A15:A17"/>
    <mergeCell ref="B15:E15"/>
    <mergeCell ref="B16:E16"/>
    <mergeCell ref="A1:H1"/>
    <mergeCell ref="A3:A5"/>
    <mergeCell ref="A9:D9"/>
    <mergeCell ref="F9:H9"/>
    <mergeCell ref="A13:H13"/>
    <mergeCell ref="G15:H15"/>
    <mergeCell ref="G16:H16"/>
    <mergeCell ref="F15:F17"/>
    <mergeCell ref="B3:E3"/>
    <mergeCell ref="B4:E4"/>
    <mergeCell ref="F3:F5"/>
    <mergeCell ref="G3:H3"/>
    <mergeCell ref="G4:H4"/>
  </mergeCells>
  <printOptions horizontalCentered="1" verticalCentered="1"/>
  <pageMargins left="0.5" right="0.5" top="0.5" bottom="0.5" header="0.3" footer="0.3"/>
  <pageSetup paperSize="9" scale="95" orientation="portrait" r:id="rId1"/>
  <headerFooter>
    <oddFooter>&amp;C13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rightToLeft="1" zoomScaleNormal="100" workbookViewId="0">
      <selection activeCell="A6" sqref="A1:I1048576"/>
    </sheetView>
  </sheetViews>
  <sheetFormatPr defaultRowHeight="15" x14ac:dyDescent="0.25"/>
  <cols>
    <col min="1" max="9" width="10" customWidth="1"/>
  </cols>
  <sheetData>
    <row r="1" spans="1:11" ht="27.75" customHeight="1" x14ac:dyDescent="0.25">
      <c r="A1" s="133" t="s">
        <v>61</v>
      </c>
      <c r="B1" s="133"/>
      <c r="C1" s="133"/>
      <c r="D1" s="133"/>
      <c r="E1" s="133"/>
      <c r="F1" s="133"/>
      <c r="G1" s="133"/>
      <c r="H1" s="133"/>
      <c r="I1" s="133"/>
    </row>
    <row r="2" spans="1:11" ht="20.25" customHeight="1" x14ac:dyDescent="0.25">
      <c r="A2" s="168" t="s">
        <v>82</v>
      </c>
      <c r="B2" s="168"/>
      <c r="I2" s="112"/>
    </row>
    <row r="3" spans="1:11" ht="24" customHeight="1" x14ac:dyDescent="0.25">
      <c r="A3" s="137" t="s">
        <v>18</v>
      </c>
      <c r="B3" s="135" t="s">
        <v>5</v>
      </c>
      <c r="C3" s="136"/>
      <c r="D3" s="136"/>
      <c r="E3" s="137"/>
      <c r="F3" s="143" t="s">
        <v>6</v>
      </c>
      <c r="G3" s="143" t="s">
        <v>37</v>
      </c>
      <c r="H3" s="135" t="s">
        <v>13</v>
      </c>
      <c r="I3" s="137"/>
    </row>
    <row r="4" spans="1:11" ht="18" customHeight="1" x14ac:dyDescent="0.25">
      <c r="A4" s="169"/>
      <c r="B4" s="115" t="s">
        <v>7</v>
      </c>
      <c r="C4" s="116"/>
      <c r="D4" s="116"/>
      <c r="E4" s="118"/>
      <c r="F4" s="144"/>
      <c r="G4" s="144"/>
      <c r="H4" s="141" t="s">
        <v>14</v>
      </c>
      <c r="I4" s="142"/>
    </row>
    <row r="5" spans="1:11" ht="25.5" customHeight="1" x14ac:dyDescent="0.25">
      <c r="A5" s="169"/>
      <c r="B5" s="8" t="s">
        <v>8</v>
      </c>
      <c r="C5" s="8" t="s">
        <v>9</v>
      </c>
      <c r="D5" s="8" t="s">
        <v>10</v>
      </c>
      <c r="E5" s="8" t="s">
        <v>11</v>
      </c>
      <c r="F5" s="145"/>
      <c r="G5" s="144"/>
      <c r="H5" s="8" t="s">
        <v>8</v>
      </c>
      <c r="I5" s="8" t="s">
        <v>9</v>
      </c>
    </row>
    <row r="6" spans="1:11" x14ac:dyDescent="0.25">
      <c r="A6" s="6" t="s">
        <v>47</v>
      </c>
      <c r="B6" s="99">
        <f>C6+D6+E6</f>
        <v>2406427</v>
      </c>
      <c r="C6" s="99">
        <v>71349</v>
      </c>
      <c r="D6" s="99">
        <v>2335078</v>
      </c>
      <c r="E6" s="99">
        <v>0</v>
      </c>
      <c r="F6" s="99">
        <v>14144</v>
      </c>
      <c r="G6" s="39">
        <f>F6/$F$21%</f>
        <v>5.3057044575569901</v>
      </c>
      <c r="H6" s="39">
        <f>F6/B6*1000</f>
        <v>5.8775936273986291</v>
      </c>
      <c r="I6" s="39">
        <f>F6/C6*1000</f>
        <v>198.23683583512033</v>
      </c>
    </row>
    <row r="7" spans="1:11" x14ac:dyDescent="0.25">
      <c r="A7" s="6" t="s">
        <v>17</v>
      </c>
      <c r="B7" s="99">
        <f t="shared" ref="B7:B20" si="0">C7+D7+E7</f>
        <v>3864</v>
      </c>
      <c r="C7" s="99">
        <v>405</v>
      </c>
      <c r="D7" s="99">
        <v>3459</v>
      </c>
      <c r="E7" s="99">
        <v>0</v>
      </c>
      <c r="F7" s="99">
        <v>226</v>
      </c>
      <c r="G7" s="39">
        <f t="shared" ref="G7:G21" si="1">F7/$F$21%</f>
        <v>8.4777234686643083E-2</v>
      </c>
      <c r="H7" s="39">
        <f t="shared" ref="H7:H21" si="2">F7/B7*1000</f>
        <v>58.488612836438918</v>
      </c>
      <c r="I7" s="39">
        <f t="shared" ref="I7:I21" si="3">F7/C7*1000</f>
        <v>558.02469135802471</v>
      </c>
    </row>
    <row r="8" spans="1:11" x14ac:dyDescent="0.25">
      <c r="A8" s="6" t="s">
        <v>19</v>
      </c>
      <c r="B8" s="99">
        <f t="shared" si="0"/>
        <v>41334</v>
      </c>
      <c r="C8" s="99">
        <v>39274</v>
      </c>
      <c r="D8" s="99">
        <v>2032</v>
      </c>
      <c r="E8" s="99">
        <v>28</v>
      </c>
      <c r="F8" s="99">
        <v>16091</v>
      </c>
      <c r="G8" s="39">
        <f t="shared" si="1"/>
        <v>6.036064085587495</v>
      </c>
      <c r="H8" s="39">
        <f t="shared" si="2"/>
        <v>389.29210819180338</v>
      </c>
      <c r="I8" s="39">
        <f t="shared" si="3"/>
        <v>409.71125935733568</v>
      </c>
    </row>
    <row r="9" spans="1:11" x14ac:dyDescent="0.25">
      <c r="A9" s="6" t="s">
        <v>45</v>
      </c>
      <c r="B9" s="99">
        <f t="shared" si="0"/>
        <v>17049</v>
      </c>
      <c r="C9" s="99">
        <v>13522</v>
      </c>
      <c r="D9" s="99">
        <v>31</v>
      </c>
      <c r="E9" s="99">
        <v>3496</v>
      </c>
      <c r="F9" s="99">
        <v>6988</v>
      </c>
      <c r="G9" s="39">
        <f t="shared" si="1"/>
        <v>2.6213421061516011</v>
      </c>
      <c r="H9" s="39">
        <f t="shared" si="2"/>
        <v>409.87741216493635</v>
      </c>
      <c r="I9" s="39">
        <f t="shared" si="3"/>
        <v>516.78745747670462</v>
      </c>
    </row>
    <row r="10" spans="1:11" x14ac:dyDescent="0.25">
      <c r="A10" s="6" t="s">
        <v>20</v>
      </c>
      <c r="B10" s="99">
        <f t="shared" si="0"/>
        <v>10525</v>
      </c>
      <c r="C10" s="99">
        <v>10188</v>
      </c>
      <c r="D10" s="99">
        <v>0</v>
      </c>
      <c r="E10" s="99">
        <v>337</v>
      </c>
      <c r="F10" s="99">
        <v>5277</v>
      </c>
      <c r="G10" s="39">
        <f t="shared" si="1"/>
        <v>1.9795109178823698</v>
      </c>
      <c r="H10" s="39">
        <f t="shared" si="2"/>
        <v>501.37767220902617</v>
      </c>
      <c r="I10" s="39">
        <f t="shared" si="3"/>
        <v>517.962308598351</v>
      </c>
    </row>
    <row r="11" spans="1:11" x14ac:dyDescent="0.25">
      <c r="A11" s="29" t="s">
        <v>21</v>
      </c>
      <c r="B11" s="99">
        <f t="shared" si="0"/>
        <v>42584</v>
      </c>
      <c r="C11" s="99">
        <v>28129</v>
      </c>
      <c r="D11" s="99">
        <v>0</v>
      </c>
      <c r="E11" s="99">
        <v>14455</v>
      </c>
      <c r="F11" s="99">
        <v>12016</v>
      </c>
      <c r="G11" s="39">
        <f t="shared" si="1"/>
        <v>4.5074480176756788</v>
      </c>
      <c r="H11" s="39">
        <f t="shared" si="2"/>
        <v>282.17170768363701</v>
      </c>
      <c r="I11" s="39">
        <f t="shared" si="3"/>
        <v>427.17480180596539</v>
      </c>
    </row>
    <row r="12" spans="1:11" x14ac:dyDescent="0.25">
      <c r="A12" s="6" t="s">
        <v>22</v>
      </c>
      <c r="B12" s="99">
        <f t="shared" si="0"/>
        <v>2077</v>
      </c>
      <c r="C12" s="99">
        <v>1445</v>
      </c>
      <c r="D12" s="99">
        <v>0</v>
      </c>
      <c r="E12" s="99">
        <v>632</v>
      </c>
      <c r="F12" s="99">
        <v>753</v>
      </c>
      <c r="G12" s="39">
        <f t="shared" si="1"/>
        <v>0.28246574211965597</v>
      </c>
      <c r="H12" s="39">
        <f t="shared" si="2"/>
        <v>362.54212806933077</v>
      </c>
      <c r="I12" s="39">
        <f t="shared" si="3"/>
        <v>521.10726643598616</v>
      </c>
    </row>
    <row r="13" spans="1:11" x14ac:dyDescent="0.25">
      <c r="A13" s="6" t="s">
        <v>23</v>
      </c>
      <c r="B13" s="99">
        <f t="shared" si="0"/>
        <v>74103</v>
      </c>
      <c r="C13" s="99">
        <v>74098</v>
      </c>
      <c r="D13" s="99">
        <v>0</v>
      </c>
      <c r="E13" s="99">
        <v>5</v>
      </c>
      <c r="F13" s="99">
        <v>31776</v>
      </c>
      <c r="G13" s="39">
        <f t="shared" si="1"/>
        <v>11.919829245145003</v>
      </c>
      <c r="H13" s="39">
        <f t="shared" si="2"/>
        <v>428.808550261123</v>
      </c>
      <c r="I13" s="39">
        <f t="shared" si="3"/>
        <v>428.83748549218603</v>
      </c>
    </row>
    <row r="14" spans="1:11" x14ac:dyDescent="0.25">
      <c r="A14" s="6" t="s">
        <v>46</v>
      </c>
      <c r="B14" s="99">
        <f t="shared" si="0"/>
        <v>20429</v>
      </c>
      <c r="C14" s="99">
        <v>17350</v>
      </c>
      <c r="D14" s="99">
        <v>744</v>
      </c>
      <c r="E14" s="99">
        <v>2335</v>
      </c>
      <c r="F14" s="99">
        <v>7836</v>
      </c>
      <c r="G14" s="39">
        <f t="shared" si="1"/>
        <v>2.9394442964802443</v>
      </c>
      <c r="H14" s="39">
        <f t="shared" si="2"/>
        <v>383.57237260756767</v>
      </c>
      <c r="I14" s="39">
        <f t="shared" si="3"/>
        <v>451.64265129682997</v>
      </c>
    </row>
    <row r="15" spans="1:11" x14ac:dyDescent="0.25">
      <c r="A15" s="6" t="s">
        <v>24</v>
      </c>
      <c r="B15" s="99">
        <f t="shared" si="0"/>
        <v>1014</v>
      </c>
      <c r="C15" s="99">
        <v>1014</v>
      </c>
      <c r="D15" s="99">
        <v>0</v>
      </c>
      <c r="E15" s="99">
        <v>0</v>
      </c>
      <c r="F15" s="99">
        <v>472</v>
      </c>
      <c r="G15" s="39">
        <f t="shared" si="1"/>
        <v>0.17705687952254662</v>
      </c>
      <c r="H15" s="39">
        <f t="shared" si="2"/>
        <v>465.48323471400391</v>
      </c>
      <c r="I15" s="39">
        <f t="shared" si="3"/>
        <v>465.48323471400391</v>
      </c>
      <c r="K15" s="65"/>
    </row>
    <row r="16" spans="1:11" x14ac:dyDescent="0.25">
      <c r="A16" s="6" t="s">
        <v>25</v>
      </c>
      <c r="B16" s="99">
        <f t="shared" si="0"/>
        <v>167031</v>
      </c>
      <c r="C16" s="99">
        <v>167031</v>
      </c>
      <c r="D16" s="99">
        <v>0</v>
      </c>
      <c r="E16" s="99">
        <v>0</v>
      </c>
      <c r="F16" s="99">
        <v>65040</v>
      </c>
      <c r="G16" s="39">
        <f t="shared" si="1"/>
        <v>24.397837805394985</v>
      </c>
      <c r="H16" s="39">
        <f t="shared" si="2"/>
        <v>389.38879609174342</v>
      </c>
      <c r="I16" s="39">
        <f t="shared" si="3"/>
        <v>389.38879609174342</v>
      </c>
    </row>
    <row r="17" spans="1:14" x14ac:dyDescent="0.25">
      <c r="A17" s="6" t="s">
        <v>26</v>
      </c>
      <c r="B17" s="99">
        <f t="shared" si="0"/>
        <v>113027</v>
      </c>
      <c r="C17" s="99">
        <v>110713</v>
      </c>
      <c r="D17" s="99">
        <v>2314</v>
      </c>
      <c r="E17" s="99">
        <v>0</v>
      </c>
      <c r="F17" s="99">
        <v>38140</v>
      </c>
      <c r="G17" s="39">
        <f t="shared" si="1"/>
        <v>14.307096154639678</v>
      </c>
      <c r="H17" s="39">
        <f t="shared" si="2"/>
        <v>337.44149627964998</v>
      </c>
      <c r="I17" s="39">
        <f t="shared" si="3"/>
        <v>344.4943231598819</v>
      </c>
    </row>
    <row r="18" spans="1:14" x14ac:dyDescent="0.25">
      <c r="A18" s="6" t="s">
        <v>27</v>
      </c>
      <c r="B18" s="99">
        <f t="shared" si="0"/>
        <v>72659</v>
      </c>
      <c r="C18" s="99">
        <v>72659</v>
      </c>
      <c r="D18" s="99">
        <v>0</v>
      </c>
      <c r="E18" s="99">
        <v>0</v>
      </c>
      <c r="F18" s="99">
        <v>28710</v>
      </c>
      <c r="G18" s="39">
        <f t="shared" si="1"/>
        <v>10.769709769263375</v>
      </c>
      <c r="H18" s="39">
        <f t="shared" si="2"/>
        <v>395.13343150882889</v>
      </c>
      <c r="I18" s="39">
        <f t="shared" si="3"/>
        <v>395.13343150882889</v>
      </c>
    </row>
    <row r="19" spans="1:14" x14ac:dyDescent="0.25">
      <c r="A19" s="6" t="s">
        <v>28</v>
      </c>
      <c r="B19" s="99">
        <f t="shared" si="0"/>
        <v>118636</v>
      </c>
      <c r="C19" s="99">
        <v>84111</v>
      </c>
      <c r="D19" s="99">
        <v>3241</v>
      </c>
      <c r="E19" s="99">
        <v>31284</v>
      </c>
      <c r="F19" s="99">
        <v>39112</v>
      </c>
      <c r="G19" s="39">
        <f t="shared" si="1"/>
        <v>14.671713287893736</v>
      </c>
      <c r="H19" s="39">
        <f t="shared" si="2"/>
        <v>329.68070400215788</v>
      </c>
      <c r="I19" s="39">
        <f t="shared" si="3"/>
        <v>465.00457728477846</v>
      </c>
    </row>
    <row r="20" spans="1:14" x14ac:dyDescent="0.25">
      <c r="A20" s="7" t="s">
        <v>29</v>
      </c>
      <c r="B20" s="99">
        <f t="shared" si="0"/>
        <v>1702</v>
      </c>
      <c r="C20" s="99">
        <v>0</v>
      </c>
      <c r="D20" s="99">
        <v>0</v>
      </c>
      <c r="E20" s="99">
        <v>1702</v>
      </c>
      <c r="F20" s="99">
        <v>0</v>
      </c>
      <c r="G20" s="38">
        <v>0</v>
      </c>
      <c r="H20" s="38">
        <v>0</v>
      </c>
      <c r="I20" s="38">
        <v>0</v>
      </c>
    </row>
    <row r="21" spans="1:14" x14ac:dyDescent="0.25">
      <c r="A21" s="7" t="s">
        <v>12</v>
      </c>
      <c r="B21" s="99">
        <f>SUM(B6:B20)</f>
        <v>3092461</v>
      </c>
      <c r="C21" s="99">
        <f>SUM(C6:C20)</f>
        <v>691288</v>
      </c>
      <c r="D21" s="99">
        <f t="shared" ref="D21:F21" si="4">SUM(D6:D20)</f>
        <v>2346899</v>
      </c>
      <c r="E21" s="99">
        <f t="shared" si="4"/>
        <v>54274</v>
      </c>
      <c r="F21" s="99">
        <f t="shared" si="4"/>
        <v>266581</v>
      </c>
      <c r="G21" s="39">
        <f t="shared" si="1"/>
        <v>100</v>
      </c>
      <c r="H21" s="39">
        <f t="shared" si="2"/>
        <v>86.203512348255956</v>
      </c>
      <c r="I21" s="39">
        <f t="shared" si="3"/>
        <v>385.62943375264723</v>
      </c>
      <c r="L21" s="30"/>
      <c r="N21" s="30"/>
    </row>
    <row r="22" spans="1:14" s="9" customFormat="1" ht="22.5" customHeight="1" x14ac:dyDescent="0.25">
      <c r="A22" s="157"/>
      <c r="B22" s="157"/>
      <c r="C22" s="157"/>
      <c r="D22" s="157"/>
      <c r="E22" s="157"/>
      <c r="F22" s="157"/>
      <c r="G22" s="157"/>
      <c r="H22" s="157"/>
      <c r="I22" s="48"/>
    </row>
    <row r="23" spans="1:14" s="9" customFormat="1" ht="15.75" customHeight="1" x14ac:dyDescent="0.25">
      <c r="A23" s="73"/>
      <c r="B23" s="73"/>
      <c r="C23" s="73"/>
      <c r="D23" s="73"/>
      <c r="E23" s="167"/>
      <c r="F23" s="167"/>
      <c r="G23" s="73"/>
      <c r="H23" s="73"/>
      <c r="I23" s="43"/>
    </row>
    <row r="24" spans="1:14" s="27" customFormat="1" ht="15.75" x14ac:dyDescent="0.25">
      <c r="A24" s="167"/>
      <c r="B24" s="167"/>
      <c r="C24" s="167"/>
      <c r="D24" s="167"/>
      <c r="E24" s="167"/>
      <c r="F24" s="167"/>
      <c r="G24" s="167"/>
      <c r="H24" s="167"/>
      <c r="I24" s="167"/>
    </row>
    <row r="25" spans="1:14" s="27" customFormat="1" ht="15.75" x14ac:dyDescent="0.25">
      <c r="A25" s="167"/>
      <c r="B25" s="167"/>
      <c r="C25" s="167"/>
      <c r="D25" s="167"/>
      <c r="E25" s="167"/>
      <c r="F25" s="167"/>
      <c r="G25" s="167"/>
      <c r="H25" s="167"/>
      <c r="I25" s="167"/>
    </row>
    <row r="26" spans="1:14" ht="15.75" x14ac:dyDescent="0.25">
      <c r="I26" s="23"/>
      <c r="L26" s="20"/>
    </row>
  </sheetData>
  <mergeCells count="12">
    <mergeCell ref="A24:I24"/>
    <mergeCell ref="A25:I25"/>
    <mergeCell ref="A1:I1"/>
    <mergeCell ref="G3:G5"/>
    <mergeCell ref="A2:B2"/>
    <mergeCell ref="A3:A5"/>
    <mergeCell ref="B3:E3"/>
    <mergeCell ref="F3:F5"/>
    <mergeCell ref="H3:I3"/>
    <mergeCell ref="H4:I4"/>
    <mergeCell ref="E23:F23"/>
    <mergeCell ref="A22:H22"/>
  </mergeCells>
  <printOptions horizontalCentered="1" verticalCentered="1"/>
  <pageMargins left="0.5" right="0.5" top="0.75" bottom="0.75" header="0.3" footer="0.3"/>
  <pageSetup paperSize="9" scale="92" orientation="portrait" r:id="rId1"/>
  <headerFooter>
    <oddFooter>&amp;C14</oddFooter>
  </headerFooter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rightToLeft="1" topLeftCell="A19" zoomScaleNormal="100" workbookViewId="0">
      <selection activeCell="B31" sqref="B31"/>
    </sheetView>
  </sheetViews>
  <sheetFormatPr defaultRowHeight="15" x14ac:dyDescent="0.25"/>
  <cols>
    <col min="1" max="1" width="9.85546875" customWidth="1"/>
    <col min="2" max="2" width="9.42578125" customWidth="1"/>
    <col min="3" max="3" width="10.140625" bestFit="1" customWidth="1"/>
    <col min="4" max="4" width="11.7109375" style="61" bestFit="1" customWidth="1"/>
    <col min="5" max="5" width="10.42578125" style="61" customWidth="1"/>
    <col min="6" max="6" width="9.42578125" customWidth="1"/>
    <col min="7" max="7" width="8.42578125" customWidth="1"/>
    <col min="8" max="8" width="9.140625" customWidth="1"/>
  </cols>
  <sheetData>
    <row r="1" spans="1:11" ht="31.5" customHeight="1" x14ac:dyDescent="0.25">
      <c r="A1" s="163" t="s">
        <v>63</v>
      </c>
      <c r="B1" s="163"/>
      <c r="C1" s="163"/>
      <c r="D1" s="163"/>
      <c r="E1" s="163"/>
      <c r="F1" s="163"/>
      <c r="G1" s="163"/>
      <c r="H1" s="163"/>
    </row>
    <row r="2" spans="1:11" ht="22.5" customHeight="1" x14ac:dyDescent="0.25">
      <c r="A2" s="35" t="s">
        <v>75</v>
      </c>
      <c r="B2" s="5"/>
      <c r="C2" s="34"/>
      <c r="D2" s="60"/>
      <c r="E2" s="60"/>
      <c r="F2" s="34"/>
      <c r="G2" s="34"/>
      <c r="H2" s="111"/>
    </row>
    <row r="3" spans="1:11" ht="20.25" customHeight="1" x14ac:dyDescent="0.25">
      <c r="A3" s="134" t="s">
        <v>18</v>
      </c>
      <c r="B3" s="135" t="s">
        <v>5</v>
      </c>
      <c r="C3" s="136"/>
      <c r="D3" s="136"/>
      <c r="E3" s="137"/>
      <c r="F3" s="143" t="s">
        <v>6</v>
      </c>
      <c r="G3" s="135" t="s">
        <v>13</v>
      </c>
      <c r="H3" s="137"/>
    </row>
    <row r="4" spans="1:11" ht="18" customHeight="1" x14ac:dyDescent="0.25">
      <c r="A4" s="134"/>
      <c r="B4" s="138" t="s">
        <v>7</v>
      </c>
      <c r="C4" s="139"/>
      <c r="D4" s="139"/>
      <c r="E4" s="140"/>
      <c r="F4" s="144"/>
      <c r="G4" s="141" t="s">
        <v>14</v>
      </c>
      <c r="H4" s="142"/>
    </row>
    <row r="5" spans="1:11" ht="27" customHeight="1" x14ac:dyDescent="0.25">
      <c r="A5" s="134"/>
      <c r="B5" s="8" t="s">
        <v>8</v>
      </c>
      <c r="C5" s="8" t="s">
        <v>9</v>
      </c>
      <c r="D5" s="109" t="s">
        <v>10</v>
      </c>
      <c r="E5" s="109" t="s">
        <v>11</v>
      </c>
      <c r="F5" s="110"/>
      <c r="G5" s="109" t="s">
        <v>8</v>
      </c>
      <c r="H5" s="117" t="s">
        <v>9</v>
      </c>
    </row>
    <row r="6" spans="1:11" ht="18.75" customHeight="1" x14ac:dyDescent="0.25">
      <c r="A6" s="6" t="s">
        <v>47</v>
      </c>
      <c r="B6" s="99">
        <v>2406427</v>
      </c>
      <c r="C6" s="99">
        <v>71349</v>
      </c>
      <c r="D6" s="99">
        <v>2335078</v>
      </c>
      <c r="E6" s="99">
        <v>0</v>
      </c>
      <c r="F6" s="99">
        <v>14144</v>
      </c>
      <c r="G6" s="39">
        <f>F6/B6*1000</f>
        <v>5.8775936273986291</v>
      </c>
      <c r="H6" s="40">
        <f>F6/C6*1000</f>
        <v>198.23683583512033</v>
      </c>
    </row>
    <row r="7" spans="1:11" ht="18.75" customHeight="1" x14ac:dyDescent="0.25">
      <c r="A7" s="6" t="s">
        <v>17</v>
      </c>
      <c r="B7" s="99">
        <v>3459</v>
      </c>
      <c r="C7" s="99">
        <v>0</v>
      </c>
      <c r="D7" s="99">
        <v>3459</v>
      </c>
      <c r="E7" s="99">
        <v>0</v>
      </c>
      <c r="F7" s="99">
        <v>0</v>
      </c>
      <c r="G7" s="39">
        <v>0</v>
      </c>
      <c r="H7" s="40">
        <v>0</v>
      </c>
    </row>
    <row r="8" spans="1:11" ht="18.75" customHeight="1" x14ac:dyDescent="0.25">
      <c r="A8" s="54" t="s">
        <v>19</v>
      </c>
      <c r="B8" s="99">
        <v>2032</v>
      </c>
      <c r="C8" s="103">
        <v>0</v>
      </c>
      <c r="D8" s="103">
        <v>2032</v>
      </c>
      <c r="E8" s="103">
        <v>0</v>
      </c>
      <c r="F8" s="103">
        <v>0</v>
      </c>
      <c r="G8" s="67">
        <v>0</v>
      </c>
      <c r="H8" s="39">
        <v>0</v>
      </c>
    </row>
    <row r="9" spans="1:11" ht="18.75" customHeight="1" x14ac:dyDescent="0.25">
      <c r="A9" s="6" t="s">
        <v>12</v>
      </c>
      <c r="B9" s="99">
        <f>SUM(B6:B8)</f>
        <v>2411918</v>
      </c>
      <c r="C9" s="99">
        <f>SUM(C6:C8)</f>
        <v>71349</v>
      </c>
      <c r="D9" s="99">
        <f>SUM(D6:D8)</f>
        <v>2340569</v>
      </c>
      <c r="E9" s="99">
        <f>SUM(E6:E8)</f>
        <v>0</v>
      </c>
      <c r="F9" s="99">
        <f>SUM(F6:F8)</f>
        <v>14144</v>
      </c>
      <c r="G9" s="39">
        <f>F9/B9*1000</f>
        <v>5.8642126307776632</v>
      </c>
      <c r="H9" s="39">
        <f>F9/C9*1000</f>
        <v>198.23683583512033</v>
      </c>
      <c r="K9" s="30"/>
    </row>
    <row r="10" spans="1:11" x14ac:dyDescent="0.25">
      <c r="A10" s="17"/>
      <c r="B10" s="15"/>
      <c r="C10" s="15"/>
      <c r="D10" s="45"/>
      <c r="E10" s="45"/>
      <c r="F10" s="15"/>
      <c r="G10" s="18"/>
      <c r="H10" s="18"/>
    </row>
    <row r="11" spans="1:11" x14ac:dyDescent="0.25">
      <c r="B11" s="22"/>
      <c r="C11" s="17"/>
      <c r="D11" s="53"/>
      <c r="E11" s="53"/>
      <c r="F11" s="17"/>
      <c r="G11" s="9"/>
    </row>
    <row r="12" spans="1:11" ht="30.75" customHeight="1" x14ac:dyDescent="0.25">
      <c r="A12" s="133" t="s">
        <v>64</v>
      </c>
      <c r="B12" s="133"/>
      <c r="C12" s="133"/>
      <c r="D12" s="133"/>
      <c r="E12" s="133"/>
      <c r="F12" s="133"/>
      <c r="G12" s="133"/>
      <c r="H12" s="133"/>
    </row>
    <row r="13" spans="1:11" ht="20.25" customHeight="1" x14ac:dyDescent="0.25">
      <c r="A13" s="21" t="s">
        <v>76</v>
      </c>
      <c r="H13" s="112"/>
    </row>
    <row r="14" spans="1:11" ht="18" customHeight="1" x14ac:dyDescent="0.25">
      <c r="A14" s="134" t="s">
        <v>18</v>
      </c>
      <c r="B14" s="135" t="s">
        <v>5</v>
      </c>
      <c r="C14" s="136"/>
      <c r="D14" s="136"/>
      <c r="E14" s="137"/>
      <c r="F14" s="143" t="s">
        <v>6</v>
      </c>
      <c r="G14" s="135" t="s">
        <v>13</v>
      </c>
      <c r="H14" s="137"/>
    </row>
    <row r="15" spans="1:11" ht="18" customHeight="1" x14ac:dyDescent="0.25">
      <c r="A15" s="134"/>
      <c r="B15" s="138" t="s">
        <v>7</v>
      </c>
      <c r="C15" s="139"/>
      <c r="D15" s="139"/>
      <c r="E15" s="140"/>
      <c r="F15" s="144"/>
      <c r="G15" s="141" t="s">
        <v>14</v>
      </c>
      <c r="H15" s="142"/>
    </row>
    <row r="16" spans="1:11" ht="27.75" customHeight="1" x14ac:dyDescent="0.25">
      <c r="A16" s="134"/>
      <c r="B16" s="14" t="s">
        <v>8</v>
      </c>
      <c r="C16" s="14" t="s">
        <v>9</v>
      </c>
      <c r="D16" s="109" t="s">
        <v>10</v>
      </c>
      <c r="E16" s="66" t="s">
        <v>11</v>
      </c>
      <c r="F16" s="145"/>
      <c r="G16" s="14" t="s">
        <v>8</v>
      </c>
      <c r="H16" s="117" t="s">
        <v>9</v>
      </c>
    </row>
    <row r="17" spans="1:16" ht="16.5" customHeight="1" x14ac:dyDescent="0.25">
      <c r="A17" s="55" t="s">
        <v>17</v>
      </c>
      <c r="B17" s="98">
        <f t="shared" ref="B17" si="0">C17+D17+E17</f>
        <v>405</v>
      </c>
      <c r="C17" s="98">
        <v>405</v>
      </c>
      <c r="D17" s="99">
        <v>0</v>
      </c>
      <c r="E17" s="99">
        <v>0</v>
      </c>
      <c r="F17" s="98">
        <v>226</v>
      </c>
      <c r="G17" s="49">
        <f>F17/B17*1000</f>
        <v>558.02469135802471</v>
      </c>
      <c r="H17" s="56">
        <f>F17/C17*1000</f>
        <v>558.02469135802471</v>
      </c>
      <c r="L17" s="30"/>
    </row>
    <row r="18" spans="1:16" ht="16.5" customHeight="1" x14ac:dyDescent="0.25">
      <c r="A18" s="55" t="s">
        <v>19</v>
      </c>
      <c r="B18" s="98">
        <f>C18+D18+E18</f>
        <v>39302</v>
      </c>
      <c r="C18" s="98">
        <v>39274</v>
      </c>
      <c r="D18" s="99">
        <v>0</v>
      </c>
      <c r="E18" s="99">
        <v>28</v>
      </c>
      <c r="F18" s="98">
        <v>16091</v>
      </c>
      <c r="G18" s="49">
        <f>F18/B18*1000</f>
        <v>409.41936797109565</v>
      </c>
      <c r="H18" s="56">
        <f>F18/C18*1000</f>
        <v>409.71125935733568</v>
      </c>
    </row>
    <row r="19" spans="1:16" ht="16.5" customHeight="1" x14ac:dyDescent="0.25">
      <c r="A19" s="57" t="s">
        <v>45</v>
      </c>
      <c r="B19" s="98">
        <f t="shared" ref="B19:B30" si="1">C19+D19+E19</f>
        <v>17049</v>
      </c>
      <c r="C19" s="98">
        <v>13522</v>
      </c>
      <c r="D19" s="99">
        <v>31</v>
      </c>
      <c r="E19" s="99">
        <v>3496</v>
      </c>
      <c r="F19" s="98">
        <v>6988</v>
      </c>
      <c r="G19" s="49">
        <f t="shared" ref="G19:G31" si="2">F19/B19*1000</f>
        <v>409.87741216493635</v>
      </c>
      <c r="H19" s="56">
        <f t="shared" ref="H19:H31" si="3">F19/C19*1000</f>
        <v>516.78745747670462</v>
      </c>
    </row>
    <row r="20" spans="1:16" ht="16.5" customHeight="1" x14ac:dyDescent="0.25">
      <c r="A20" s="58" t="s">
        <v>20</v>
      </c>
      <c r="B20" s="98">
        <f t="shared" si="1"/>
        <v>10525</v>
      </c>
      <c r="C20" s="98">
        <v>10188</v>
      </c>
      <c r="D20" s="99">
        <v>0</v>
      </c>
      <c r="E20" s="99">
        <v>337</v>
      </c>
      <c r="F20" s="98">
        <v>5277</v>
      </c>
      <c r="G20" s="49">
        <f t="shared" si="2"/>
        <v>501.37767220902617</v>
      </c>
      <c r="H20" s="56">
        <f t="shared" si="3"/>
        <v>517.962308598351</v>
      </c>
    </row>
    <row r="21" spans="1:16" ht="16.5" customHeight="1" x14ac:dyDescent="0.25">
      <c r="A21" s="58" t="s">
        <v>21</v>
      </c>
      <c r="B21" s="98">
        <f t="shared" si="1"/>
        <v>42584</v>
      </c>
      <c r="C21" s="98">
        <v>28129</v>
      </c>
      <c r="D21" s="99">
        <v>0</v>
      </c>
      <c r="E21" s="99">
        <v>14455</v>
      </c>
      <c r="F21" s="98">
        <v>12016</v>
      </c>
      <c r="G21" s="49">
        <f t="shared" si="2"/>
        <v>282.17170768363701</v>
      </c>
      <c r="H21" s="56">
        <f t="shared" si="3"/>
        <v>427.17480180596539</v>
      </c>
    </row>
    <row r="22" spans="1:16" ht="16.5" customHeight="1" x14ac:dyDescent="0.25">
      <c r="A22" s="58" t="s">
        <v>22</v>
      </c>
      <c r="B22" s="98">
        <f t="shared" si="1"/>
        <v>2077</v>
      </c>
      <c r="C22" s="98">
        <v>1445</v>
      </c>
      <c r="D22" s="99">
        <v>0</v>
      </c>
      <c r="E22" s="99">
        <v>632</v>
      </c>
      <c r="F22" s="98">
        <v>753</v>
      </c>
      <c r="G22" s="49">
        <f t="shared" si="2"/>
        <v>362.54212806933077</v>
      </c>
      <c r="H22" s="56">
        <f t="shared" si="3"/>
        <v>521.10726643598616</v>
      </c>
    </row>
    <row r="23" spans="1:16" ht="16.5" customHeight="1" x14ac:dyDescent="0.25">
      <c r="A23" s="58" t="s">
        <v>23</v>
      </c>
      <c r="B23" s="98">
        <f t="shared" si="1"/>
        <v>74103</v>
      </c>
      <c r="C23" s="98">
        <v>74098</v>
      </c>
      <c r="D23" s="99">
        <v>0</v>
      </c>
      <c r="E23" s="99">
        <v>5</v>
      </c>
      <c r="F23" s="98">
        <v>31776</v>
      </c>
      <c r="G23" s="49">
        <f t="shared" si="2"/>
        <v>428.808550261123</v>
      </c>
      <c r="H23" s="56">
        <f t="shared" si="3"/>
        <v>428.83748549218603</v>
      </c>
    </row>
    <row r="24" spans="1:16" ht="16.5" customHeight="1" x14ac:dyDescent="0.25">
      <c r="A24" s="58" t="s">
        <v>46</v>
      </c>
      <c r="B24" s="98">
        <f t="shared" si="1"/>
        <v>20429</v>
      </c>
      <c r="C24" s="98">
        <v>17350</v>
      </c>
      <c r="D24" s="99">
        <v>744</v>
      </c>
      <c r="E24" s="99">
        <v>2335</v>
      </c>
      <c r="F24" s="98">
        <v>7836</v>
      </c>
      <c r="G24" s="49">
        <f t="shared" si="2"/>
        <v>383.57237260756767</v>
      </c>
      <c r="H24" s="56">
        <f t="shared" si="3"/>
        <v>451.64265129682997</v>
      </c>
    </row>
    <row r="25" spans="1:16" ht="16.5" customHeight="1" x14ac:dyDescent="0.25">
      <c r="A25" s="58" t="s">
        <v>24</v>
      </c>
      <c r="B25" s="98">
        <f t="shared" si="1"/>
        <v>1014</v>
      </c>
      <c r="C25" s="98">
        <v>1014</v>
      </c>
      <c r="D25" s="99">
        <v>0</v>
      </c>
      <c r="E25" s="99">
        <v>0</v>
      </c>
      <c r="F25" s="98">
        <v>472</v>
      </c>
      <c r="G25" s="49">
        <f t="shared" si="2"/>
        <v>465.48323471400391</v>
      </c>
      <c r="H25" s="56">
        <f t="shared" si="3"/>
        <v>465.48323471400391</v>
      </c>
    </row>
    <row r="26" spans="1:16" ht="16.5" customHeight="1" x14ac:dyDescent="0.25">
      <c r="A26" s="58" t="s">
        <v>25</v>
      </c>
      <c r="B26" s="98">
        <f t="shared" si="1"/>
        <v>167031</v>
      </c>
      <c r="C26" s="98">
        <v>167031</v>
      </c>
      <c r="D26" s="99">
        <v>0</v>
      </c>
      <c r="E26" s="99">
        <v>0</v>
      </c>
      <c r="F26" s="98">
        <v>65040</v>
      </c>
      <c r="G26" s="49">
        <f t="shared" si="2"/>
        <v>389.38879609174342</v>
      </c>
      <c r="H26" s="56">
        <f t="shared" si="3"/>
        <v>389.38879609174342</v>
      </c>
    </row>
    <row r="27" spans="1:16" ht="16.5" customHeight="1" x14ac:dyDescent="0.25">
      <c r="A27" s="58" t="s">
        <v>26</v>
      </c>
      <c r="B27" s="98">
        <f t="shared" si="1"/>
        <v>113027</v>
      </c>
      <c r="C27" s="98">
        <v>110713</v>
      </c>
      <c r="D27" s="99">
        <v>2314</v>
      </c>
      <c r="E27" s="99">
        <v>0</v>
      </c>
      <c r="F27" s="98">
        <v>38140</v>
      </c>
      <c r="G27" s="49">
        <f t="shared" si="2"/>
        <v>337.44149627964998</v>
      </c>
      <c r="H27" s="56">
        <f t="shared" si="3"/>
        <v>344.4943231598819</v>
      </c>
    </row>
    <row r="28" spans="1:16" ht="16.5" customHeight="1" x14ac:dyDescent="0.25">
      <c r="A28" s="58" t="s">
        <v>32</v>
      </c>
      <c r="B28" s="98">
        <f t="shared" si="1"/>
        <v>72659</v>
      </c>
      <c r="C28" s="98">
        <v>72659</v>
      </c>
      <c r="D28" s="99">
        <v>0</v>
      </c>
      <c r="E28" s="99">
        <v>0</v>
      </c>
      <c r="F28" s="98">
        <v>28710</v>
      </c>
      <c r="G28" s="49">
        <f t="shared" si="2"/>
        <v>395.13343150882889</v>
      </c>
      <c r="H28" s="56">
        <f t="shared" si="3"/>
        <v>395.13343150882889</v>
      </c>
    </row>
    <row r="29" spans="1:16" ht="16.5" customHeight="1" x14ac:dyDescent="0.25">
      <c r="A29" s="58" t="s">
        <v>28</v>
      </c>
      <c r="B29" s="98">
        <f t="shared" si="1"/>
        <v>118636</v>
      </c>
      <c r="C29" s="98">
        <v>84111</v>
      </c>
      <c r="D29" s="99">
        <v>3241</v>
      </c>
      <c r="E29" s="99">
        <v>31284</v>
      </c>
      <c r="F29" s="98">
        <v>39112</v>
      </c>
      <c r="G29" s="49">
        <f t="shared" si="2"/>
        <v>329.68070400215788</v>
      </c>
      <c r="H29" s="56">
        <f t="shared" si="3"/>
        <v>465.00457728477846</v>
      </c>
    </row>
    <row r="30" spans="1:16" ht="16.5" customHeight="1" x14ac:dyDescent="0.25">
      <c r="A30" s="58" t="s">
        <v>29</v>
      </c>
      <c r="B30" s="98">
        <f t="shared" si="1"/>
        <v>1702</v>
      </c>
      <c r="C30" s="99">
        <v>0</v>
      </c>
      <c r="D30" s="99">
        <v>0</v>
      </c>
      <c r="E30" s="99">
        <v>1702</v>
      </c>
      <c r="F30" s="99">
        <v>0</v>
      </c>
      <c r="G30" s="49">
        <f t="shared" si="2"/>
        <v>0</v>
      </c>
      <c r="H30" s="56">
        <v>0</v>
      </c>
    </row>
    <row r="31" spans="1:16" ht="16.5" customHeight="1" x14ac:dyDescent="0.25">
      <c r="A31" s="59" t="s">
        <v>12</v>
      </c>
      <c r="B31" s="98">
        <f>SUM(B17:B30)</f>
        <v>680543</v>
      </c>
      <c r="C31" s="98">
        <f>SUM(C17:C30)</f>
        <v>619939</v>
      </c>
      <c r="D31" s="98">
        <f t="shared" ref="D31:F31" si="4">SUM(D17:D30)</f>
        <v>6330</v>
      </c>
      <c r="E31" s="98">
        <f>SUM(E17:E30)</f>
        <v>54274</v>
      </c>
      <c r="F31" s="98">
        <f t="shared" si="4"/>
        <v>252437</v>
      </c>
      <c r="G31" s="49">
        <f t="shared" si="2"/>
        <v>370.93468010103697</v>
      </c>
      <c r="H31" s="56">
        <f t="shared" si="3"/>
        <v>407.19651449578106</v>
      </c>
      <c r="J31" s="30"/>
      <c r="K31" s="30"/>
      <c r="L31" s="30"/>
      <c r="M31" s="65"/>
      <c r="N31" s="30"/>
    </row>
    <row r="32" spans="1:16" x14ac:dyDescent="0.25">
      <c r="L32" s="30"/>
      <c r="M32" s="30"/>
      <c r="N32" s="30"/>
      <c r="O32" s="30"/>
      <c r="P32" s="30"/>
    </row>
    <row r="33" spans="2:8" s="43" customFormat="1" ht="15" customHeight="1" x14ac:dyDescent="0.25">
      <c r="D33" s="52"/>
      <c r="E33" s="52"/>
    </row>
    <row r="34" spans="2:8" s="43" customFormat="1" ht="15" customHeight="1" x14ac:dyDescent="0.25">
      <c r="D34" s="52"/>
      <c r="E34" s="52"/>
    </row>
    <row r="35" spans="2:8" x14ac:dyDescent="0.25">
      <c r="B35" s="30"/>
      <c r="C35" s="30"/>
      <c r="D35" s="62"/>
      <c r="E35" s="62"/>
      <c r="F35" s="30"/>
      <c r="G35" s="30"/>
      <c r="H35" s="30"/>
    </row>
    <row r="36" spans="2:8" x14ac:dyDescent="0.25">
      <c r="B36" s="30"/>
      <c r="C36" s="30"/>
      <c r="D36" s="62"/>
      <c r="E36" s="62"/>
      <c r="F36" s="30"/>
    </row>
    <row r="37" spans="2:8" x14ac:dyDescent="0.25">
      <c r="B37" s="30"/>
    </row>
    <row r="38" spans="2:8" x14ac:dyDescent="0.25">
      <c r="E38" s="62"/>
    </row>
    <row r="47" spans="2:8" x14ac:dyDescent="0.25">
      <c r="B47" s="30"/>
      <c r="C47" s="30"/>
      <c r="F47" s="30"/>
    </row>
  </sheetData>
  <mergeCells count="14">
    <mergeCell ref="A14:A16"/>
    <mergeCell ref="B14:E14"/>
    <mergeCell ref="B15:E15"/>
    <mergeCell ref="G14:H14"/>
    <mergeCell ref="G15:H15"/>
    <mergeCell ref="F14:F16"/>
    <mergeCell ref="A1:H1"/>
    <mergeCell ref="A3:A5"/>
    <mergeCell ref="A12:H12"/>
    <mergeCell ref="F3:F4"/>
    <mergeCell ref="B3:E3"/>
    <mergeCell ref="B4:E4"/>
    <mergeCell ref="G3:H3"/>
    <mergeCell ref="G4:H4"/>
  </mergeCells>
  <printOptions horizontalCentered="1" verticalCentered="1"/>
  <pageMargins left="0.39370078740157499" right="0.39370078740157499" top="0.196850393700787" bottom="0.196850393700787" header="0.31496062992126" footer="0.31496062992126"/>
  <pageSetup paperSize="9" scale="95" orientation="portrait" r:id="rId1"/>
  <headerFooter>
    <oddFooter>&amp;C15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rightToLeft="1" workbookViewId="0">
      <selection activeCell="D7" sqref="D7"/>
    </sheetView>
  </sheetViews>
  <sheetFormatPr defaultRowHeight="15" x14ac:dyDescent="0.25"/>
  <cols>
    <col min="1" max="4" width="16.42578125" customWidth="1"/>
    <col min="10" max="10" width="10.85546875" bestFit="1" customWidth="1"/>
  </cols>
  <sheetData>
    <row r="1" spans="1:34" ht="18" customHeight="1" x14ac:dyDescent="0.25"/>
    <row r="2" spans="1:34" ht="18" customHeight="1" x14ac:dyDescent="0.25"/>
    <row r="3" spans="1:34" x14ac:dyDescent="0.25">
      <c r="A3" s="9"/>
      <c r="B3" s="9"/>
    </row>
    <row r="4" spans="1:34" ht="37.5" customHeight="1" x14ac:dyDescent="0.25">
      <c r="A4" s="133" t="s">
        <v>65</v>
      </c>
      <c r="B4" s="133"/>
      <c r="C4" s="133"/>
      <c r="D4" s="133"/>
    </row>
    <row r="5" spans="1:34" ht="21" customHeight="1" x14ac:dyDescent="0.25">
      <c r="A5" s="21" t="s">
        <v>77</v>
      </c>
      <c r="D5" s="111"/>
      <c r="I5" s="64"/>
      <c r="J5" s="64"/>
      <c r="K5" s="64"/>
      <c r="L5" s="64"/>
      <c r="M5" s="64"/>
    </row>
    <row r="6" spans="1:34" ht="39.950000000000003" customHeight="1" x14ac:dyDescent="0.25">
      <c r="A6" s="114" t="s">
        <v>41</v>
      </c>
      <c r="B6" s="63" t="s">
        <v>38</v>
      </c>
      <c r="C6" s="63" t="s">
        <v>34</v>
      </c>
      <c r="D6" s="63" t="s">
        <v>35</v>
      </c>
    </row>
    <row r="7" spans="1:34" ht="42" customHeight="1" x14ac:dyDescent="0.25">
      <c r="A7" s="16" t="s">
        <v>4</v>
      </c>
      <c r="B7" s="102">
        <v>691270</v>
      </c>
      <c r="C7" s="76">
        <f>D7/B7*1000</f>
        <v>781.85658281134715</v>
      </c>
      <c r="D7" s="102">
        <v>540474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s="48" customFormat="1" ht="1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</row>
    <row r="9" spans="1:34" s="48" customFormat="1" ht="1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</row>
  </sheetData>
  <mergeCells count="1">
    <mergeCell ref="A4:D4"/>
  </mergeCells>
  <printOptions horizontalCentered="1" verticalCentered="1"/>
  <pageMargins left="0" right="0.5" top="0.5" bottom="0.5" header="0.31496062992126" footer="0.31496062992126"/>
  <pageSetup paperSize="9" orientation="portrait" r:id="rId1"/>
  <headerFooter>
    <oddFooter>&amp;C16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جدول 1</vt:lpstr>
      <vt:lpstr>جدول2و3</vt:lpstr>
      <vt:lpstr>جدول4</vt:lpstr>
      <vt:lpstr>جدول5و6</vt:lpstr>
      <vt:lpstr>جدول7</vt:lpstr>
      <vt:lpstr>جدول8و9</vt:lpstr>
      <vt:lpstr>جدول10</vt:lpstr>
      <vt:lpstr>جدول11و12</vt:lpstr>
      <vt:lpstr>جدول13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TOSHIBA</cp:lastModifiedBy>
  <cp:lastPrinted>2021-11-10T07:46:15Z</cp:lastPrinted>
  <dcterms:created xsi:type="dcterms:W3CDTF">2012-08-05T06:59:01Z</dcterms:created>
  <dcterms:modified xsi:type="dcterms:W3CDTF">2021-11-10T07:52:24Z</dcterms:modified>
</cp:coreProperties>
</file>